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8E817ABD-A6FD-4813-B2AF-6FDF63C4EE7C}" xr6:coauthVersionLast="45" xr6:coauthVersionMax="45" xr10:uidLastSave="{00000000-0000-0000-0000-000000000000}"/>
  <bookViews>
    <workbookView xWindow="-108" yWindow="-108" windowWidth="23256" windowHeight="12576" activeTab="3"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 name="Sheet1" sheetId="10" r:id="rId6"/>
  </sheets>
  <definedNames>
    <definedName name="_xlnm.Print_Area" localSheetId="0">Investiciju_plans_POST2020!$A$1:$H$37</definedName>
    <definedName name="_xlnm.Print_Area" localSheetId="2">Ūdenssaimniec_ESOŠS_VĒRTĒJUMS!$A$1:$H$45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29" i="7" l="1"/>
  <c r="D12" i="7"/>
  <c r="B21" i="7"/>
  <c r="B16" i="7"/>
  <c r="B12" i="7"/>
  <c r="B11" i="7"/>
  <c r="D31" i="1" l="1"/>
  <c r="H24" i="1" l="1"/>
  <c r="H19" i="1"/>
  <c r="H15" i="1"/>
  <c r="H7" i="1"/>
  <c r="B1" i="8" l="1"/>
  <c r="C12" i="9"/>
  <c r="C11" i="9"/>
  <c r="C5" i="8"/>
  <c r="C6" i="8"/>
  <c r="B10" i="7"/>
  <c r="D19" i="1" l="1"/>
  <c r="D11" i="1"/>
  <c r="D24" i="1"/>
  <c r="D15" i="1"/>
  <c r="D7" i="1" l="1"/>
</calcChain>
</file>

<file path=xl/sharedStrings.xml><?xml version="1.0" encoding="utf-8"?>
<sst xmlns="http://schemas.openxmlformats.org/spreadsheetml/2006/main" count="272" uniqueCount="201">
  <si>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</si>
  <si>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</si>
  <si>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</si>
  <si>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</si>
  <si>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</si>
  <si>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</si>
  <si>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</si>
  <si>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</si>
  <si>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</si>
  <si>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</si>
  <si>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</si>
  <si>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</si>
  <si>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</si>
  <si>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</si>
  <si>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</si>
  <si>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</si>
  <si>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</si>
  <si>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</si>
  <si>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</si>
  <si>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</si>
  <si>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</si>
  <si>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</si>
  <si>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</si>
  <si>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</si>
  <si>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</si>
  <si>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r>
      <t xml:space="preserve">Aglomerācijas iedzīvotāju skaits uz </t>
    </r>
    <r>
      <rPr>
        <b/>
        <sz val="12"/>
        <color rgb="FFFF0000"/>
        <rFont val="Calibri"/>
        <family val="2"/>
        <scheme val="minor"/>
      </rPr>
      <t>(01.01.2018)</t>
    </r>
  </si>
  <si>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</si>
  <si>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</si>
  <si>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</si>
  <si>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</si>
  <si>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</si>
  <si>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</si>
  <si>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</si>
  <si>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</si>
  <si>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</si>
  <si>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</si>
  <si>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</si>
  <si>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</si>
  <si>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</si>
  <si>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</si>
  <si>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</si>
  <si>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</si>
  <si>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</si>
  <si>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</si>
  <si>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</si>
  <si>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2</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</si>
  <si>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</si>
  <si>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</si>
  <si>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</si>
  <si>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</si>
  <si>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</si>
  <si>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</si>
  <si>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</si>
  <si>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</si>
  <si>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</si>
  <si>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</si>
  <si>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</si>
  <si>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</si>
  <si>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</si>
  <si>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</si>
  <si>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</si>
  <si>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</si>
  <si>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</si>
  <si>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</si>
  <si>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</si>
  <si>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</si>
  <si>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r>
      <t xml:space="preserve">CŪS pakalpojumu zonas iedzīvotāju skaits uz </t>
    </r>
    <r>
      <rPr>
        <b/>
        <sz val="12"/>
        <color rgb="FFFF0000"/>
        <rFont val="Calibri"/>
        <family val="2"/>
        <scheme val="minor"/>
      </rPr>
      <t>(01.01.2018)</t>
    </r>
  </si>
  <si>
    <t>Esošo ūdensapgādes tīklu kopgarums, km</t>
  </si>
  <si>
    <t>Faktiski iegūtais ūdens apjoms m3/gadā</t>
  </si>
  <si>
    <t>Nr.2</t>
  </si>
  <si>
    <t>Nr.3</t>
  </si>
  <si>
    <t>Ūdens uzglabāšanas iekārtu (ūdentornis, rezervuāri) adrese</t>
  </si>
  <si>
    <t>Ūdens ieguves vietas adrese/nosaukums</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</si>
  <si>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</si>
  <si>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</si>
  <si>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</si>
  <si>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</si>
  <si>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</si>
  <si>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</si>
  <si>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</si>
  <si>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</si>
  <si>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</si>
  <si>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</si>
  <si>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</si>
  <si>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</si>
  <si>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</si>
  <si>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</si>
  <si>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</si>
  <si>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</si>
  <si>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</si>
  <si>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</si>
  <si>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</si>
  <si>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</si>
  <si>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</si>
  <si>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</si>
  <si>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Vai informācija par notekūdeņu aglomerāciju ir iekļauta teritorija plānojumā</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</si>
  <si>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</si>
  <si>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</si>
  <si>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</si>
  <si>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</si>
  <si>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</si>
  <si>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</si>
  <si>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</si>
  <si>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</si>
  <si>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</si>
  <si>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</si>
  <si>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</si>
  <si>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</si>
  <si>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</si>
  <si>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</si>
  <si>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</si>
  <si>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</si>
  <si>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</si>
  <si>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</si>
  <si>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</si>
  <si>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 xml:space="preserve"> </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</si>
  <si>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</si>
  <si>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</si>
  <si>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</si>
  <si>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</si>
  <si>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</si>
  <si>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</si>
  <si>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</si>
  <si>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</si>
  <si>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</si>
  <si>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</si>
  <si>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</si>
  <si>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</si>
  <si>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</si>
  <si>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</si>
  <si>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</si>
  <si>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</si>
  <si>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</si>
  <si>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</si>
  <si>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</si>
  <si>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r>
      <t xml:space="preserve">Kopējais iedzīvotāju skaits pilsētā (ciemā) </t>
    </r>
    <r>
      <rPr>
        <b/>
        <sz val="12"/>
        <color rgb="FFFF0000"/>
        <rFont val="Calibri"/>
        <family val="2"/>
        <scheme val="minor"/>
      </rPr>
      <t>(01.01.2018)</t>
    </r>
  </si>
  <si>
    <t>Ūdenssaimniecības pakalpojumu sniedzēja esošo NAI jaudu pietiekamības (atbilstības) vērtējums, pēc decentralizēto notekūdeņu reģistra izveides un visu savākto notekūdeņu nogādāšanas attīrīšanai NAI</t>
  </si>
  <si>
    <t>SIA"DOBELES ŪDENS"</t>
  </si>
  <si>
    <t>DOBELE</t>
  </si>
  <si>
    <t>SIA DOBELES ŪDENS</t>
  </si>
  <si>
    <r>
      <t>Noteiktais infiltrācijas apjoms %, 2018.g. (</t>
    </r>
    <r>
      <rPr>
        <b/>
        <sz val="12"/>
        <color theme="7" tint="-0.249977111117893"/>
        <rFont val="Calibri"/>
        <family val="2"/>
        <charset val="186"/>
        <scheme val="minor"/>
      </rPr>
      <t xml:space="preserve"> 27,5%)</t>
    </r>
  </si>
  <si>
    <t>Dobeles novada Bērzes pagasta "Krīgeri "</t>
  </si>
  <si>
    <t xml:space="preserve">Dobeles novada ,Bērzes pagasta "Krīgeri" </t>
  </si>
  <si>
    <t>2001.</t>
  </si>
  <si>
    <t xml:space="preserve">NAI jauda ir pietiekoša, ar rezervi  </t>
  </si>
  <si>
    <t>SIA DOBELES UDENS</t>
  </si>
  <si>
    <t xml:space="preserve">546 EUR ( Statistika dati 2018.g) </t>
  </si>
  <si>
    <r>
      <t xml:space="preserve">Vai pašvaldībā, vai uzņēmumā ir izstrādāta kārtība kā tiek sniegts atbalsts (līdzfinansējums) kanalizācijas pieslēgumiem mājsaimniecībām izbūvei? Cik mājsaimniecībām sniegts atbalsts (pieņemts lēmums par atbalsta sniegšanu līdz </t>
    </r>
    <r>
      <rPr>
        <b/>
        <sz val="12"/>
        <color rgb="FFFF0000"/>
        <rFont val="Calibri"/>
        <family val="2"/>
        <charset val="186"/>
        <scheme val="minor"/>
      </rPr>
      <t xml:space="preserve"> 01.12.2019.</t>
    </r>
    <r>
      <rPr>
        <b/>
        <sz val="12"/>
        <color theme="1"/>
        <rFont val="Calibri"/>
        <family val="2"/>
        <scheme val="minor"/>
      </rPr>
      <t>)</t>
    </r>
  </si>
  <si>
    <t>SIA "DOBELES ŪDENS"</t>
  </si>
  <si>
    <t xml:space="preserve">Dobeles novada pašvaldība </t>
  </si>
  <si>
    <t>Vidējais iedzīvotāju skaits mājsaimniecībā ( 2,0 iedz)</t>
  </si>
  <si>
    <r>
      <t xml:space="preserve">Citi no jauna izbūvējamie ūdensapgādes sistēmas infrastruktūras objekti </t>
    </r>
    <r>
      <rPr>
        <b/>
        <u/>
        <sz val="12"/>
        <color rgb="FFFF0000"/>
        <rFont val="Calibri"/>
        <family val="2"/>
        <charset val="186"/>
        <scheme val="minor"/>
      </rPr>
      <t>esošās ūdenspagādes pakalpojumu sniegšanas zonas robežās</t>
    </r>
  </si>
  <si>
    <r>
      <t xml:space="preserve">Noteiktais ūdens zudumu apjoms (tīklos), %, 2018.g.                 </t>
    </r>
    <r>
      <rPr>
        <b/>
        <sz val="12"/>
        <color rgb="FFC00000"/>
        <rFont val="Calibri"/>
        <family val="2"/>
        <charset val="186"/>
        <scheme val="minor"/>
      </rPr>
      <t>( 70016 m3/gadā)</t>
    </r>
  </si>
  <si>
    <t>Nr.4(P200974)</t>
  </si>
  <si>
    <t>artēziskā aka Kombināts Nr 2(P200973)</t>
  </si>
  <si>
    <t>artēziskā aka  Rūpn.Nr.3(P200850)</t>
  </si>
  <si>
    <t xml:space="preserve">Krimūnu pagasts, Pīlēni Nr.1Atdzelžošanas stacija </t>
  </si>
  <si>
    <t>Krimūnu pagasts, Pīlēni ,Dzeramā (tīrā) ūdens rezervuārs</t>
  </si>
  <si>
    <t>01.06. 2000.</t>
  </si>
  <si>
    <t>1978/1993.</t>
  </si>
  <si>
    <t>1978/2013</t>
  </si>
  <si>
    <t>Projektētā tilpums V , m3</t>
  </si>
  <si>
    <t>Dobeles  novada pašvaldības Noteikumi Nr. 5, 25.04.2019 .Lēmums - 27, fakt.izmaksats -  13pers.</t>
  </si>
  <si>
    <t>Citi pārbūvējamie un atjaunojamie ūdensapgādes  sistēmas infrastruktūras objekti</t>
  </si>
  <si>
    <t xml:space="preserve">Dobeles novada domes  2017. gada 26.oktobra saistošie noteikumi Nr.10. </t>
  </si>
  <si>
    <t xml:space="preserve">Līdz 2021.gada 31.decembrim </t>
  </si>
  <si>
    <t>Informācija par spēkā esošo domes lēmums par aglomerācijas teritorijas apstiprināšanu</t>
  </si>
  <si>
    <r>
      <t xml:space="preserve"> SIA "DOBELES ŪDENS" "Uzņēmuma attīstības mērķi saskaņā ar Vidēja termiņa darbības stratēģija 2015. – 2020. gadam"  ,    akceptēts Dobeles novada domē  2015.gadā , dokuments  pieejams     uzņēmuma mājas lapā  www.dobelesudens.lv.,  
Statēģija  tiks aktualizēta  </t>
    </r>
    <r>
      <rPr>
        <sz val="11"/>
        <rFont val="Calibri"/>
        <family val="2"/>
        <charset val="186"/>
        <scheme val="minor"/>
      </rPr>
      <t xml:space="preserve"> 2020.gadā .</t>
    </r>
  </si>
  <si>
    <t>8.26EUR-16.52EUR</t>
  </si>
  <si>
    <t>Fiziski novecojuši tīkli</t>
  </si>
  <si>
    <t>2019-1,09</t>
  </si>
  <si>
    <t>2019-1,64</t>
  </si>
  <si>
    <t xml:space="preserve">Dzeramā ūdens ieguves un piegādes tarifs, EUR/m3  </t>
  </si>
  <si>
    <t xml:space="preserve">Notekūdeņu apsaimniekošanas tarifs, kopējais, EUR/m3 </t>
  </si>
  <si>
    <t>100.00%</t>
  </si>
  <si>
    <t>Pīlēni,Krimunu pagasts,artēziskā aka KombinātsNr.1 (P200972)</t>
  </si>
  <si>
    <r>
      <t xml:space="preserve">Pīlēni,Krimunu pagasts,  4 gb otrā paceluma aart.akas , </t>
    </r>
    <r>
      <rPr>
        <b/>
        <i/>
        <sz val="9"/>
        <color theme="0" tint="-0.34998626667073579"/>
        <rFont val="Calibri"/>
        <family val="2"/>
        <charset val="186"/>
        <scheme val="minor"/>
      </rPr>
      <t>sekojoši :</t>
    </r>
  </si>
  <si>
    <t xml:space="preserve">Vienota uzskaite </t>
  </si>
  <si>
    <t>Krimūnu pagasts,Pīlēni ,Dzeramā (tīrā) ūdens rezervuārs Nr.2.</t>
  </si>
  <si>
    <t>Krimūnu pagasts,Pīlēni ,Dzeramā (tīrā) ūdens rezervuārs Nr.3.</t>
  </si>
  <si>
    <t xml:space="preserve">147420                                  ( Viens skaititajs) </t>
  </si>
  <si>
    <t xml:space="preserve">Nav dati </t>
  </si>
  <si>
    <r>
      <t xml:space="preserve">Aprakstīt plānotās izmaiņas un to pamatojumu                                            </t>
    </r>
    <r>
      <rPr>
        <i/>
        <u/>
        <sz val="11"/>
        <color theme="1"/>
        <rFont val="Calibri"/>
        <family val="2"/>
        <charset val="186"/>
        <scheme val="minor"/>
      </rPr>
      <t xml:space="preserve">(nepieciešamsi  tehniski precizējumi Dobeles galomerācijas robežās , kartogrāfiskā materiālā (  zona ārpus Tērvetes,Sanatorijas ielas robežām) </t>
    </r>
  </si>
  <si>
    <t xml:space="preserve">Notekūdeņu attīrīšanas iekārtu energoefektivitātes uzlabošana(saules baterijas,vadības sistēma) </t>
  </si>
  <si>
    <t>2 kpl</t>
  </si>
  <si>
    <t>1 kpl</t>
  </si>
  <si>
    <t xml:space="preserve">Dzeramā ūdens sagatavošanas stacijas  energoefektivitātes uzlabošana(saules baterijas) </t>
  </si>
  <si>
    <t>Dažās ielās ir atdalīts</t>
  </si>
  <si>
    <t>1 punkts pie NAI - 2020.gadā plānots rekonstruēt un aprīkot ar automātiku</t>
  </si>
  <si>
    <t>600 EUR/pieslēgumam, mazturīgiem citi nosacījumi</t>
  </si>
  <si>
    <t>Atūdeņotās dūņas glabā zem nojumes un kompostē, pārdod</t>
  </si>
  <si>
    <t>Tarifs 2019.gadā tika pauugstināts un ieņēmumi sedz izdevumus no tarifa</t>
  </si>
  <si>
    <t>Pašvaldības galvojums lielākām investīcijām un nelielām investīcijām ir pašu kredīts</t>
  </si>
  <si>
    <t xml:space="preserve">Daļēji, saistībā ar ilgtermiņa stratēgiju, 2020.g aktualizēs, + ikgadējais plāns pie budžeta. </t>
  </si>
  <si>
    <t>Daļēji, saistībā ar ilgtermiņa stratēgiju, 2020.g aktualizēs, + ikgadējais plāns pie budžeta</t>
  </si>
  <si>
    <t>1533105-aiz.no kreditiestadem, 350 0539 fin.lizings)</t>
  </si>
  <si>
    <t>12,15% no kopējiem izdevumiem</t>
  </si>
  <si>
    <t>No mucas izmēra un attāluma - kad DU sniedz pakalpojuma, bet citi neved, tāpēc maksa nav.</t>
  </si>
  <si>
    <t>16 līgumi, temiņš- līdz 20.09.2047.  Atmaksājamais apjoms 2019.gadā - 190853 EUR</t>
  </si>
  <si>
    <t>SAM 5.3.1</t>
  </si>
  <si>
    <t>Dobeles novada domes 2012.gada 26.janvāra lēmums Nr.11.1"Par Dobeles aglomerācijas robežas noteikšanu", aktualizēta aglomerācija ar  2012.gada 30.augusta lēmumu Nr.212/9 "Par grozījumiem Dobeles novada domes 2012.gada 26.janvāra lēmumā Nr.11.1"Par Dobeles aglomerācijas robežas noteikšanu"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</si>
</sst>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7"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b/>
      <i/>
      <sz val="9"/>
      <color theme="0" tint="-0.34998626667073579"/>
      <name val="Calibri"/>
      <family val="2"/>
      <charset val="186"/>
      <scheme val="minor"/>
    </font>
    <font>
      <b/>
      <sz val="12"/>
      <color theme="7" tint="-0.249977111117893"/>
      <name val="Calibri"/>
      <family val="2"/>
      <charset val="186"/>
      <scheme val="minor"/>
    </font>
    <font>
      <b/>
      <sz val="12"/>
      <color rgb="FFFF0000"/>
      <name val="Calibri"/>
      <family val="2"/>
      <charset val="186"/>
      <scheme val="minor"/>
    </font>
    <font>
      <b/>
      <u/>
      <sz val="12"/>
      <color rgb="FFFF0000"/>
      <name val="Calibri"/>
      <family val="2"/>
      <charset val="186"/>
      <scheme val="minor"/>
    </font>
    <font>
      <i/>
      <sz val="10"/>
      <color rgb="FFFF0000"/>
      <name val="Calibri"/>
      <family val="2"/>
      <charset val="186"/>
      <scheme val="minor"/>
    </font>
    <font>
      <b/>
      <sz val="11"/>
      <color theme="1"/>
      <name val="Times New Roman"/>
      <family val="1"/>
      <charset val="186"/>
    </font>
    <font>
      <b/>
      <sz val="12"/>
      <color rgb="FFC00000"/>
      <name val="Calibri"/>
      <family val="2"/>
      <charset val="186"/>
      <scheme val="minor"/>
    </font>
    <font>
      <sz val="11"/>
      <color theme="1"/>
      <name val="Calibri"/>
      <family val="2"/>
      <scheme val="minor"/>
    </font>
    <font>
      <sz val="8"/>
      <name val="Calibri"/>
      <family val="2"/>
      <scheme val="minor"/>
    </font>
    <font>
      <sz val="11"/>
      <name val="Calibri"/>
      <family val="2"/>
      <charset val="186"/>
      <scheme val="minor"/>
    </font>
    <font>
      <sz val="11"/>
      <color rgb="FFC00000"/>
      <name val="Calibri"/>
      <family val="2"/>
      <scheme val="minor"/>
    </font>
    <font>
      <sz val="12"/>
      <color theme="1"/>
      <name val="Calibri"/>
      <family val="2"/>
      <charset val="186"/>
      <scheme val="minor"/>
    </font>
    <font>
      <i/>
      <sz val="11"/>
      <name val="Calibri"/>
      <family val="2"/>
      <charset val="186"/>
      <scheme val="minor"/>
    </font>
    <font>
      <sz val="11"/>
      <name val="Times New Roman"/>
      <family val="1"/>
      <charset val="186"/>
    </font>
    <font>
      <sz val="12"/>
      <color rgb="FF000000"/>
      <name val="Calibri"/>
      <family val="2"/>
      <charset val="186"/>
      <scheme val="minor"/>
    </font>
    <font>
      <i/>
      <sz val="9"/>
      <name val="Calibri"/>
      <family val="2"/>
      <scheme val="minor"/>
    </font>
    <font>
      <i/>
      <u/>
      <sz val="11"/>
      <color theme="1"/>
      <name val="Calibri"/>
      <family val="2"/>
      <charset val="186"/>
      <scheme val="minor"/>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top/>
      <bottom/>
      <diagonal/>
    </border>
  </borders>
  <cellStyleXfs count="3">
    <xf numFmtId="0" fontId="0" fillId="0" borderId="0"/>
    <xf numFmtId="0" fontId="17" fillId="0" borderId="0"/>
    <xf numFmtId="9" fontId="37" fillId="0" borderId="0" applyFont="0" applyFill="0" applyBorder="0" applyAlignment="0" applyProtection="0"/>
  </cellStyleXfs>
  <cellXfs count="209">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11" fillId="0" borderId="0" xfId="0" applyFont="1" applyFill="1" applyBorder="1" applyAlignment="1">
      <alignment horizontal="center" vertical="center" wrapText="1"/>
    </xf>
    <xf numFmtId="0" fontId="0" fillId="0" borderId="0" xfId="0" applyFill="1" applyBorder="1" applyAlignment="1">
      <alignment horizontal="center"/>
    </xf>
    <xf numFmtId="0" fontId="11" fillId="3" borderId="6" xfId="0" applyFont="1" applyFill="1" applyBorder="1" applyAlignment="1">
      <alignment horizontal="center" vertical="center" wrapText="1"/>
    </xf>
    <xf numFmtId="3" fontId="0" fillId="2" borderId="1" xfId="0" applyNumberFormat="1" applyFill="1" applyBorder="1" applyAlignment="1">
      <alignment vertical="top"/>
    </xf>
    <xf numFmtId="0" fontId="8"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8" fillId="2" borderId="1" xfId="0" applyFont="1" applyFill="1" applyBorder="1" applyAlignment="1">
      <alignment vertical="top"/>
    </xf>
    <xf numFmtId="0" fontId="8" fillId="2" borderId="3" xfId="0" applyFont="1" applyFill="1" applyBorder="1" applyAlignment="1">
      <alignment vertical="top"/>
    </xf>
    <xf numFmtId="0" fontId="0" fillId="2" borderId="1" xfId="0" applyFill="1" applyBorder="1" applyAlignment="1">
      <alignment vertical="top"/>
    </xf>
    <xf numFmtId="3" fontId="8" fillId="2" borderId="1" xfId="0" applyNumberFormat="1" applyFont="1" applyFill="1" applyBorder="1" applyAlignment="1">
      <alignment vertical="top"/>
    </xf>
    <xf numFmtId="3" fontId="8" fillId="0" borderId="3" xfId="0" applyNumberFormat="1" applyFont="1" applyBorder="1" applyAlignment="1">
      <alignment vertical="top"/>
    </xf>
    <xf numFmtId="3" fontId="0" fillId="2" borderId="1" xfId="0" applyNumberFormat="1" applyFill="1" applyBorder="1" applyAlignment="1">
      <alignment horizontal="right" vertical="top"/>
    </xf>
    <xf numFmtId="0" fontId="10" fillId="2" borderId="1" xfId="0" applyFont="1" applyFill="1" applyBorder="1" applyAlignment="1">
      <alignment horizontal="center" vertical="top" wrapText="1"/>
    </xf>
    <xf numFmtId="0" fontId="9" fillId="0" borderId="1" xfId="0" applyFont="1" applyBorder="1" applyAlignment="1">
      <alignment horizontal="right" vertical="top" wrapText="1"/>
    </xf>
    <xf numFmtId="0" fontId="16" fillId="2" borderId="1" xfId="0" applyFont="1" applyFill="1" applyBorder="1" applyAlignment="1">
      <alignment horizontal="center" vertical="top" wrapText="1"/>
    </xf>
    <xf numFmtId="3" fontId="0" fillId="0" borderId="1" xfId="0" applyNumberFormat="1" applyFill="1" applyBorder="1" applyAlignment="1">
      <alignment vertical="top"/>
    </xf>
    <xf numFmtId="3" fontId="13" fillId="0" borderId="1" xfId="0" applyNumberFormat="1" applyFont="1" applyFill="1" applyBorder="1" applyAlignment="1">
      <alignment vertical="top" wrapText="1"/>
    </xf>
    <xf numFmtId="0" fontId="13" fillId="0" borderId="1" xfId="0" applyFont="1" applyBorder="1" applyAlignment="1">
      <alignment horizontal="right" vertical="top" wrapText="1"/>
    </xf>
    <xf numFmtId="0" fontId="19" fillId="0" borderId="0" xfId="0" applyFont="1" applyAlignment="1">
      <alignment horizontal="right" wrapText="1"/>
    </xf>
    <xf numFmtId="0" fontId="16" fillId="0" borderId="1" xfId="0" applyFont="1" applyFill="1" applyBorder="1" applyAlignment="1">
      <alignment horizontal="left" vertical="top" wrapText="1"/>
    </xf>
    <xf numFmtId="0" fontId="13" fillId="2" borderId="1" xfId="0" applyFont="1" applyFill="1" applyBorder="1" applyAlignment="1">
      <alignment horizontal="right" vertical="top" wrapText="1"/>
    </xf>
    <xf numFmtId="10" fontId="20" fillId="2" borderId="1" xfId="0" applyNumberFormat="1" applyFont="1" applyFill="1" applyBorder="1" applyAlignment="1">
      <alignment horizontal="center" vertical="top" wrapText="1"/>
    </xf>
    <xf numFmtId="0" fontId="8"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6" fillId="0" borderId="1" xfId="0" applyFont="1" applyBorder="1" applyAlignment="1">
      <alignment horizontal="left" wrapText="1"/>
    </xf>
    <xf numFmtId="3" fontId="0" fillId="4" borderId="7" xfId="0" applyNumberFormat="1" applyFill="1" applyBorder="1" applyAlignment="1">
      <alignment vertical="top"/>
    </xf>
    <xf numFmtId="10" fontId="0" fillId="0" borderId="1" xfId="0" applyNumberFormat="1" applyBorder="1" applyAlignment="1">
      <alignment vertical="top"/>
    </xf>
    <xf numFmtId="0" fontId="21" fillId="2" borderId="1" xfId="0" applyFont="1" applyFill="1" applyBorder="1" applyAlignment="1">
      <alignment horizontal="center" vertical="center" wrapText="1"/>
    </xf>
    <xf numFmtId="0" fontId="21" fillId="0" borderId="0" xfId="0" applyFont="1" applyFill="1" applyBorder="1" applyAlignment="1">
      <alignment horizontal="center" vertical="center" wrapText="1"/>
    </xf>
    <xf numFmtId="0" fontId="0" fillId="0" borderId="0" xfId="0" applyFill="1"/>
    <xf numFmtId="0" fontId="22" fillId="0" borderId="1" xfId="0" applyFont="1" applyFill="1" applyBorder="1" applyAlignment="1">
      <alignment horizontal="center" vertical="center" wrapText="1"/>
    </xf>
    <xf numFmtId="3" fontId="21" fillId="2" borderId="7" xfId="0" applyNumberFormat="1" applyFont="1" applyFill="1" applyBorder="1" applyAlignment="1">
      <alignment vertical="top"/>
    </xf>
    <xf numFmtId="0" fontId="21" fillId="0" borderId="1" xfId="0" applyFont="1" applyFill="1" applyBorder="1" applyAlignment="1">
      <alignment horizontal="left" vertical="top" wrapText="1"/>
    </xf>
    <xf numFmtId="0" fontId="21" fillId="4" borderId="1" xfId="0" applyFont="1" applyFill="1" applyBorder="1" applyAlignment="1">
      <alignment horizontal="center" vertical="center" wrapText="1"/>
    </xf>
    <xf numFmtId="0" fontId="8" fillId="4" borderId="7" xfId="0" applyFont="1" applyFill="1" applyBorder="1" applyAlignment="1">
      <alignment vertical="top"/>
    </xf>
    <xf numFmtId="0" fontId="8" fillId="4" borderId="1" xfId="0" applyFont="1" applyFill="1" applyBorder="1" applyAlignment="1">
      <alignment vertical="top"/>
    </xf>
    <xf numFmtId="0" fontId="23" fillId="0" borderId="0" xfId="0" applyFont="1"/>
    <xf numFmtId="0" fontId="25" fillId="0" borderId="0" xfId="0" applyFont="1" applyFill="1" applyBorder="1"/>
    <xf numFmtId="0" fontId="26" fillId="0" borderId="1" xfId="0" applyFont="1" applyFill="1" applyBorder="1" applyAlignment="1">
      <alignment horizontal="left" vertical="center" wrapText="1"/>
    </xf>
    <xf numFmtId="0" fontId="18" fillId="4" borderId="1" xfId="0" applyFont="1" applyFill="1" applyBorder="1" applyAlignment="1">
      <alignment horizontal="center" vertical="center" wrapText="1"/>
    </xf>
    <xf numFmtId="0" fontId="21" fillId="0" borderId="1" xfId="0" applyFont="1" applyBorder="1"/>
    <xf numFmtId="0" fontId="21" fillId="0" borderId="1" xfId="0" applyFont="1" applyBorder="1" applyAlignment="1">
      <alignment wrapText="1"/>
    </xf>
    <xf numFmtId="0" fontId="26" fillId="5" borderId="1" xfId="0" applyFont="1" applyFill="1" applyBorder="1" applyAlignment="1">
      <alignment horizontal="left" vertical="center" wrapText="1"/>
    </xf>
    <xf numFmtId="3" fontId="0" fillId="5" borderId="1" xfId="0" applyNumberFormat="1" applyFill="1" applyBorder="1" applyAlignment="1">
      <alignment vertical="top"/>
    </xf>
    <xf numFmtId="0" fontId="16" fillId="2" borderId="1" xfId="0" applyFont="1" applyFill="1" applyBorder="1" applyAlignment="1">
      <alignment horizontal="left" vertical="center" wrapText="1"/>
    </xf>
    <xf numFmtId="0" fontId="0" fillId="4" borderId="1" xfId="0" applyFill="1" applyBorder="1" applyAlignment="1">
      <alignment vertical="top"/>
    </xf>
    <xf numFmtId="3" fontId="8" fillId="4" borderId="1" xfId="0" applyNumberFormat="1" applyFont="1" applyFill="1" applyBorder="1" applyAlignment="1">
      <alignment vertical="top"/>
    </xf>
    <xf numFmtId="3" fontId="0" fillId="4" borderId="1" xfId="0" applyNumberFormat="1" applyFill="1" applyBorder="1" applyAlignment="1">
      <alignment horizontal="right" vertical="top"/>
    </xf>
    <xf numFmtId="0" fontId="28" fillId="0" borderId="0" xfId="0" applyFont="1"/>
    <xf numFmtId="0" fontId="8" fillId="7" borderId="3" xfId="0" applyFont="1" applyFill="1" applyBorder="1" applyAlignment="1">
      <alignment vertical="top"/>
    </xf>
    <xf numFmtId="0" fontId="8" fillId="7" borderId="3" xfId="0" applyFont="1" applyFill="1" applyBorder="1" applyAlignment="1">
      <alignment horizontal="right" vertical="top"/>
    </xf>
    <xf numFmtId="0" fontId="28" fillId="7" borderId="0" xfId="0" applyFont="1" applyFill="1"/>
    <xf numFmtId="0" fontId="21"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26" fillId="0" borderId="1" xfId="0" applyFont="1" applyBorder="1" applyAlignment="1">
      <alignment wrapText="1"/>
    </xf>
    <xf numFmtId="0" fontId="21" fillId="0" borderId="8" xfId="0" applyFont="1" applyBorder="1" applyAlignment="1">
      <alignment wrapText="1"/>
    </xf>
    <xf numFmtId="0" fontId="8" fillId="0" borderId="13" xfId="0" applyFont="1" applyFill="1" applyBorder="1" applyAlignment="1">
      <alignment vertical="top"/>
    </xf>
    <xf numFmtId="0" fontId="21" fillId="0" borderId="8" xfId="0" applyFont="1" applyBorder="1"/>
    <xf numFmtId="0" fontId="21" fillId="0" borderId="1" xfId="0" applyFont="1" applyFill="1" applyBorder="1" applyAlignment="1">
      <alignment wrapText="1"/>
    </xf>
    <xf numFmtId="0" fontId="10"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6" fillId="8" borderId="1" xfId="0" applyFont="1" applyFill="1" applyBorder="1" applyAlignment="1">
      <alignment horizontal="center" vertical="top" wrapText="1"/>
    </xf>
    <xf numFmtId="0" fontId="8" fillId="8" borderId="1" xfId="0" applyFont="1" applyFill="1" applyBorder="1" applyAlignment="1">
      <alignment vertical="top"/>
    </xf>
    <xf numFmtId="0" fontId="8" fillId="8" borderId="3" xfId="0" applyFont="1" applyFill="1" applyBorder="1" applyAlignment="1">
      <alignment vertical="top"/>
    </xf>
    <xf numFmtId="0" fontId="0" fillId="8" borderId="1" xfId="0" applyFill="1" applyBorder="1" applyAlignment="1">
      <alignment vertical="top"/>
    </xf>
    <xf numFmtId="3" fontId="8" fillId="8" borderId="1" xfId="0" applyNumberFormat="1" applyFont="1" applyFill="1" applyBorder="1" applyAlignment="1">
      <alignment vertical="top"/>
    </xf>
    <xf numFmtId="0" fontId="0" fillId="0" borderId="0" xfId="0" applyBorder="1" applyAlignment="1">
      <alignment horizontal="center" vertical="center"/>
    </xf>
    <xf numFmtId="0" fontId="12" fillId="3" borderId="0" xfId="0" applyFont="1" applyFill="1" applyBorder="1" applyAlignment="1">
      <alignment horizontal="center" vertical="center" wrapText="1"/>
    </xf>
    <xf numFmtId="3" fontId="13" fillId="0" borderId="0" xfId="0" applyNumberFormat="1" applyFont="1" applyFill="1" applyBorder="1" applyAlignment="1">
      <alignment vertical="top" wrapText="1"/>
    </xf>
    <xf numFmtId="0" fontId="0" fillId="0" borderId="0" xfId="0" applyBorder="1" applyAlignment="1">
      <alignment vertical="top"/>
    </xf>
    <xf numFmtId="0" fontId="8" fillId="0" borderId="0" xfId="0" applyFont="1" applyFill="1" applyBorder="1" applyAlignment="1">
      <alignment vertical="top"/>
    </xf>
    <xf numFmtId="3" fontId="21" fillId="2" borderId="7" xfId="0" applyNumberFormat="1" applyFont="1" applyFill="1" applyBorder="1" applyAlignment="1">
      <alignment vertical="top" wrapText="1"/>
    </xf>
    <xf numFmtId="0" fontId="12" fillId="7" borderId="1" xfId="0" applyFont="1" applyFill="1" applyBorder="1" applyAlignment="1">
      <alignment horizontal="center" vertical="center" wrapText="1"/>
    </xf>
    <xf numFmtId="0" fontId="0" fillId="0" borderId="0" xfId="0" applyFill="1" applyBorder="1"/>
    <xf numFmtId="0" fontId="12" fillId="10" borderId="1" xfId="0" applyFont="1" applyFill="1" applyBorder="1" applyAlignment="1">
      <alignment horizontal="left" vertical="center" wrapText="1"/>
    </xf>
    <xf numFmtId="0" fontId="21" fillId="10" borderId="1" xfId="0" applyFont="1" applyFill="1" applyBorder="1" applyAlignment="1">
      <alignment horizontal="left" vertical="center" wrapText="1"/>
    </xf>
    <xf numFmtId="3" fontId="23" fillId="4" borderId="1" xfId="0" applyNumberFormat="1" applyFont="1" applyFill="1" applyBorder="1" applyAlignment="1">
      <alignment horizontal="right" vertical="top"/>
    </xf>
    <xf numFmtId="0" fontId="30" fillId="0" borderId="1" xfId="0" applyFont="1" applyFill="1" applyBorder="1" applyAlignment="1">
      <alignment horizontal="center" vertical="center" wrapText="1"/>
    </xf>
    <xf numFmtId="0" fontId="34" fillId="0" borderId="1" xfId="0" applyFont="1" applyBorder="1" applyAlignment="1">
      <alignment horizontal="right" vertical="top" wrapText="1"/>
    </xf>
    <xf numFmtId="3" fontId="7" fillId="4" borderId="1" xfId="0" applyNumberFormat="1" applyFont="1" applyFill="1" applyBorder="1" applyAlignment="1">
      <alignment horizontal="right" vertical="top"/>
    </xf>
    <xf numFmtId="0" fontId="35" fillId="4" borderId="1" xfId="0" applyFont="1" applyFill="1" applyBorder="1" applyAlignment="1">
      <alignment vertical="top"/>
    </xf>
    <xf numFmtId="0" fontId="35" fillId="0" borderId="3" xfId="0" applyFont="1" applyBorder="1" applyAlignment="1">
      <alignment vertical="top"/>
    </xf>
    <xf numFmtId="3" fontId="7" fillId="4" borderId="1" xfId="0" applyNumberFormat="1" applyFont="1" applyFill="1" applyBorder="1" applyAlignment="1">
      <alignment vertical="top"/>
    </xf>
    <xf numFmtId="0" fontId="6" fillId="4" borderId="1" xfId="0" applyFont="1" applyFill="1" applyBorder="1" applyAlignment="1">
      <alignment horizontal="center" vertical="center" wrapText="1"/>
    </xf>
    <xf numFmtId="164" fontId="0" fillId="4" borderId="1" xfId="0" applyNumberFormat="1" applyFill="1" applyBorder="1" applyAlignment="1">
      <alignment vertical="top"/>
    </xf>
    <xf numFmtId="4" fontId="0" fillId="4" borderId="1" xfId="0" applyNumberFormat="1" applyFill="1" applyBorder="1" applyAlignment="1">
      <alignment vertical="top"/>
    </xf>
    <xf numFmtId="3" fontId="19" fillId="4" borderId="1" xfId="0" applyNumberFormat="1" applyFont="1" applyFill="1" applyBorder="1" applyAlignment="1">
      <alignment horizontal="right" wrapText="1"/>
    </xf>
    <xf numFmtId="164" fontId="0" fillId="4" borderId="1" xfId="0" applyNumberFormat="1" applyFill="1" applyBorder="1" applyAlignment="1">
      <alignment horizontal="right" vertical="top"/>
    </xf>
    <xf numFmtId="0" fontId="23" fillId="0" borderId="0" xfId="0" applyFont="1" applyAlignment="1">
      <alignment horizontal="center"/>
    </xf>
    <xf numFmtId="0" fontId="26" fillId="2" borderId="1" xfId="0" applyFont="1" applyFill="1" applyBorder="1" applyAlignment="1">
      <alignment horizontal="center" vertical="center" wrapText="1"/>
    </xf>
    <xf numFmtId="0" fontId="26" fillId="4" borderId="1"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5" fillId="4" borderId="1" xfId="0" applyFont="1" applyFill="1" applyBorder="1" applyAlignment="1">
      <alignment horizontal="center" vertical="center" wrapText="1"/>
    </xf>
    <xf numFmtId="3" fontId="5" fillId="4" borderId="1" xfId="0" applyNumberFormat="1" applyFont="1" applyFill="1" applyBorder="1" applyAlignment="1">
      <alignment horizontal="center" vertical="center" wrapText="1"/>
    </xf>
    <xf numFmtId="0" fontId="39" fillId="4" borderId="1" xfId="0" applyFont="1" applyFill="1" applyBorder="1" applyAlignment="1">
      <alignment horizontal="center" vertical="center" wrapText="1"/>
    </xf>
    <xf numFmtId="0" fontId="5" fillId="0" borderId="0" xfId="0" applyFont="1" applyFill="1"/>
    <xf numFmtId="3" fontId="7" fillId="0" borderId="1" xfId="0" applyNumberFormat="1" applyFont="1" applyFill="1" applyBorder="1" applyAlignment="1">
      <alignment vertical="top"/>
    </xf>
    <xf numFmtId="4" fontId="7" fillId="4" borderId="1" xfId="0" applyNumberFormat="1" applyFont="1" applyFill="1" applyBorder="1" applyAlignment="1">
      <alignment vertical="top"/>
    </xf>
    <xf numFmtId="0" fontId="40" fillId="0" borderId="0" xfId="0" applyFont="1"/>
    <xf numFmtId="0" fontId="40" fillId="0" borderId="0" xfId="0" applyFont="1" applyAlignment="1">
      <alignment horizontal="center"/>
    </xf>
    <xf numFmtId="3" fontId="40" fillId="7" borderId="16" xfId="0" applyNumberFormat="1" applyFont="1" applyFill="1" applyBorder="1" applyAlignment="1">
      <alignment horizontal="right" vertical="top"/>
    </xf>
    <xf numFmtId="14" fontId="5" fillId="4" borderId="1" xfId="0" applyNumberFormat="1" applyFont="1" applyFill="1" applyBorder="1" applyAlignment="1">
      <alignment horizontal="center" vertical="center" wrapText="1"/>
    </xf>
    <xf numFmtId="0" fontId="11" fillId="0" borderId="1" xfId="0" applyFont="1" applyBorder="1" applyAlignment="1">
      <alignment wrapText="1"/>
    </xf>
    <xf numFmtId="3" fontId="41" fillId="4" borderId="1" xfId="0" applyNumberFormat="1" applyFont="1" applyFill="1" applyBorder="1" applyAlignment="1">
      <alignment vertical="top"/>
    </xf>
    <xf numFmtId="0" fontId="42" fillId="0" borderId="1" xfId="0" applyFont="1" applyBorder="1" applyAlignment="1">
      <alignment horizontal="right" vertical="top" wrapText="1"/>
    </xf>
    <xf numFmtId="0" fontId="43" fillId="0" borderId="3" xfId="0" applyFont="1" applyFill="1" applyBorder="1" applyAlignment="1">
      <alignment vertical="top"/>
    </xf>
    <xf numFmtId="0" fontId="25" fillId="0" borderId="1" xfId="0" applyFont="1" applyBorder="1" applyAlignment="1">
      <alignment vertical="top"/>
    </xf>
    <xf numFmtId="0" fontId="25" fillId="0" borderId="0" xfId="0" applyFont="1"/>
    <xf numFmtId="0" fontId="44" fillId="0" borderId="0" xfId="0" applyFont="1" applyAlignment="1">
      <alignment vertical="center"/>
    </xf>
    <xf numFmtId="10" fontId="7" fillId="4" borderId="1" xfId="2" applyNumberFormat="1" applyFont="1" applyFill="1" applyBorder="1" applyAlignment="1">
      <alignment vertical="top"/>
    </xf>
    <xf numFmtId="3" fontId="25" fillId="4" borderId="1" xfId="0" applyNumberFormat="1" applyFont="1" applyFill="1" applyBorder="1" applyAlignment="1">
      <alignment vertical="top"/>
    </xf>
    <xf numFmtId="3" fontId="25" fillId="4" borderId="7" xfId="0" applyNumberFormat="1" applyFont="1" applyFill="1" applyBorder="1" applyAlignment="1">
      <alignment vertical="top"/>
    </xf>
    <xf numFmtId="10" fontId="0" fillId="4" borderId="1" xfId="0" applyNumberFormat="1" applyFill="1" applyBorder="1" applyAlignment="1">
      <alignment vertical="top"/>
    </xf>
    <xf numFmtId="3" fontId="0" fillId="4" borderId="1" xfId="0" applyNumberFormat="1" applyFont="1" applyFill="1" applyBorder="1" applyAlignment="1">
      <alignment vertical="top" wrapText="1"/>
    </xf>
    <xf numFmtId="0" fontId="45" fillId="0" borderId="1" xfId="0" applyFont="1" applyFill="1" applyBorder="1" applyAlignment="1">
      <alignment horizontal="center" vertical="center" wrapText="1"/>
    </xf>
    <xf numFmtId="0" fontId="25" fillId="4" borderId="1" xfId="0" applyFont="1" applyFill="1" applyBorder="1" applyAlignment="1">
      <alignment horizontal="center" vertical="center" wrapText="1"/>
    </xf>
    <xf numFmtId="3" fontId="25"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3" fontId="3" fillId="4" borderId="1" xfId="0" applyNumberFormat="1" applyFont="1" applyFill="1" applyBorder="1" applyAlignment="1">
      <alignment horizontal="right"/>
    </xf>
    <xf numFmtId="3" fontId="2" fillId="4" borderId="1" xfId="0" applyNumberFormat="1" applyFont="1" applyFill="1" applyBorder="1" applyAlignment="1">
      <alignment horizontal="right" vertical="top"/>
    </xf>
    <xf numFmtId="10" fontId="39" fillId="4" borderId="1" xfId="0" applyNumberFormat="1" applyFont="1" applyFill="1" applyBorder="1" applyAlignment="1">
      <alignment vertical="top"/>
    </xf>
    <xf numFmtId="10" fontId="26" fillId="4" borderId="1" xfId="0" applyNumberFormat="1" applyFont="1" applyFill="1" applyBorder="1" applyAlignment="1">
      <alignment vertical="top"/>
    </xf>
    <xf numFmtId="3" fontId="2" fillId="4" borderId="1" xfId="0" applyNumberFormat="1" applyFont="1" applyFill="1" applyBorder="1" applyAlignment="1">
      <alignment vertical="top"/>
    </xf>
    <xf numFmtId="10" fontId="25" fillId="4" borderId="1" xfId="0" applyNumberFormat="1" applyFont="1" applyFill="1" applyBorder="1" applyAlignment="1">
      <alignment vertical="top"/>
    </xf>
    <xf numFmtId="3" fontId="0" fillId="4" borderId="1" xfId="0" applyNumberFormat="1" applyFill="1" applyBorder="1" applyAlignment="1">
      <alignment horizontal="center" vertical="center" wrapText="1"/>
    </xf>
    <xf numFmtId="3" fontId="10" fillId="4" borderId="1" xfId="0" applyNumberFormat="1" applyFont="1" applyFill="1" applyBorder="1" applyAlignment="1">
      <alignment vertical="top" wrapText="1"/>
    </xf>
    <xf numFmtId="0" fontId="0" fillId="4" borderId="0" xfId="0" applyFill="1" applyAlignment="1">
      <alignment wrapText="1"/>
    </xf>
    <xf numFmtId="0" fontId="40" fillId="0" borderId="0" xfId="0" applyFont="1" applyAlignment="1">
      <alignment horizontal="center" wrapText="1"/>
    </xf>
    <xf numFmtId="3" fontId="0" fillId="4" borderId="7" xfId="0" applyNumberFormat="1" applyFill="1" applyBorder="1" applyAlignment="1">
      <alignment horizontal="center" vertical="top"/>
    </xf>
    <xf numFmtId="0" fontId="8" fillId="4" borderId="1" xfId="0" applyFont="1" applyFill="1" applyBorder="1" applyAlignment="1">
      <alignment vertical="top" wrapText="1"/>
    </xf>
    <xf numFmtId="3" fontId="1" fillId="4" borderId="1" xfId="0" applyNumberFormat="1" applyFont="1" applyFill="1" applyBorder="1" applyAlignment="1">
      <alignment vertical="top" wrapText="1"/>
    </xf>
    <xf numFmtId="0" fontId="0" fillId="0" borderId="4" xfId="0" applyFont="1" applyBorder="1" applyAlignment="1">
      <alignment horizontal="center" vertical="center"/>
    </xf>
    <xf numFmtId="0" fontId="25" fillId="0" borderId="1" xfId="0" applyFont="1" applyBorder="1" applyAlignment="1">
      <alignment wrapText="1"/>
    </xf>
    <xf numFmtId="0" fontId="5" fillId="4" borderId="8" xfId="0" applyFont="1" applyFill="1" applyBorder="1"/>
    <xf numFmtId="0" fontId="0" fillId="4" borderId="8" xfId="0" applyFill="1" applyBorder="1"/>
    <xf numFmtId="0" fontId="40" fillId="0" borderId="0" xfId="0" applyFont="1" applyFill="1" applyAlignment="1">
      <alignment horizontal="center"/>
    </xf>
    <xf numFmtId="0" fontId="13" fillId="0" borderId="1" xfId="0" applyFont="1" applyFill="1" applyBorder="1" applyAlignment="1">
      <alignment horizontal="right" vertical="top" wrapText="1"/>
    </xf>
    <xf numFmtId="0" fontId="0" fillId="0" borderId="1" xfId="0" applyFill="1" applyBorder="1" applyAlignment="1">
      <alignment vertical="top"/>
    </xf>
    <xf numFmtId="0" fontId="28" fillId="0" borderId="0" xfId="0" applyFont="1" applyFill="1" applyBorder="1" applyAlignment="1">
      <alignment vertical="top"/>
    </xf>
    <xf numFmtId="3" fontId="28" fillId="0" borderId="0" xfId="0" applyNumberFormat="1" applyFont="1" applyFill="1" applyBorder="1" applyAlignment="1">
      <alignment vertical="top"/>
    </xf>
    <xf numFmtId="3" fontId="25" fillId="0" borderId="1" xfId="0" applyNumberFormat="1" applyFont="1" applyFill="1" applyBorder="1" applyAlignment="1">
      <alignment vertical="top"/>
    </xf>
    <xf numFmtId="10" fontId="25" fillId="0" borderId="1" xfId="0" applyNumberFormat="1" applyFont="1" applyFill="1" applyBorder="1" applyAlignment="1">
      <alignment vertical="top"/>
    </xf>
    <xf numFmtId="10" fontId="26" fillId="0" borderId="1" xfId="0" applyNumberFormat="1" applyFont="1" applyFill="1" applyBorder="1" applyAlignment="1">
      <alignment vertical="top"/>
    </xf>
    <xf numFmtId="0" fontId="28" fillId="0" borderId="0" xfId="0" applyFont="1" applyAlignment="1">
      <alignment wrapText="1"/>
    </xf>
    <xf numFmtId="0" fontId="14" fillId="0" borderId="0" xfId="0" applyFont="1" applyBorder="1" applyAlignment="1">
      <alignment horizontal="left" wrapText="1"/>
    </xf>
    <xf numFmtId="0" fontId="7" fillId="9" borderId="8" xfId="0" applyFont="1" applyFill="1" applyBorder="1" applyAlignment="1">
      <alignment horizontal="center" wrapText="1"/>
    </xf>
    <xf numFmtId="0" fontId="7" fillId="9" borderId="9" xfId="0" applyFont="1" applyFill="1" applyBorder="1" applyAlignment="1">
      <alignment horizontal="center" wrapText="1"/>
    </xf>
    <xf numFmtId="0" fontId="9" fillId="0" borderId="7" xfId="0" applyFont="1" applyBorder="1" applyAlignment="1">
      <alignment horizontal="right" vertical="top" wrapText="1"/>
    </xf>
    <xf numFmtId="0" fontId="9" fillId="0" borderId="2" xfId="0" applyFont="1" applyBorder="1" applyAlignment="1">
      <alignment horizontal="right" vertical="top" wrapText="1"/>
    </xf>
    <xf numFmtId="0" fontId="8" fillId="4" borderId="7" xfId="0" applyFont="1" applyFill="1" applyBorder="1" applyAlignment="1">
      <alignment horizontal="center" vertical="top"/>
    </xf>
    <xf numFmtId="0" fontId="8" fillId="4" borderId="2" xfId="0" applyFont="1" applyFill="1" applyBorder="1" applyAlignment="1">
      <alignment horizontal="center" vertical="top"/>
    </xf>
    <xf numFmtId="0" fontId="0" fillId="4" borderId="7" xfId="0" applyFill="1" applyBorder="1" applyAlignment="1">
      <alignment horizontal="center" vertical="top"/>
    </xf>
    <xf numFmtId="0" fontId="0" fillId="4" borderId="2" xfId="0" applyFill="1" applyBorder="1" applyAlignment="1">
      <alignment horizontal="center" vertical="top"/>
    </xf>
    <xf numFmtId="0" fontId="8" fillId="0" borderId="14" xfId="0" applyFont="1" applyBorder="1" applyAlignment="1">
      <alignment horizontal="center" vertical="top"/>
    </xf>
    <xf numFmtId="0" fontId="8" fillId="0" borderId="15" xfId="0" applyFont="1" applyBorder="1" applyAlignment="1">
      <alignment horizontal="center" vertical="top"/>
    </xf>
    <xf numFmtId="0" fontId="8" fillId="4" borderId="7" xfId="0" applyFont="1" applyFill="1" applyBorder="1" applyAlignment="1">
      <alignment horizontal="right" vertical="top"/>
    </xf>
    <xf numFmtId="0" fontId="8" fillId="4" borderId="2" xfId="0" applyFont="1" applyFill="1" applyBorder="1" applyAlignment="1">
      <alignment horizontal="right" vertical="top"/>
    </xf>
    <xf numFmtId="0" fontId="8" fillId="0" borderId="14" xfId="0" applyFont="1" applyBorder="1" applyAlignment="1">
      <alignment horizontal="right" vertical="top"/>
    </xf>
    <xf numFmtId="0" fontId="8" fillId="0" borderId="15" xfId="0" applyFont="1" applyBorder="1" applyAlignment="1">
      <alignment horizontal="right" vertical="top"/>
    </xf>
    <xf numFmtId="0" fontId="0" fillId="4" borderId="7" xfId="0" applyFill="1" applyBorder="1" applyAlignment="1">
      <alignment horizontal="right" vertical="top"/>
    </xf>
    <xf numFmtId="0" fontId="0" fillId="4" borderId="2" xfId="0" applyFill="1" applyBorder="1" applyAlignment="1">
      <alignment horizontal="right" vertical="top"/>
    </xf>
    <xf numFmtId="3" fontId="8" fillId="4" borderId="7" xfId="0" applyNumberFormat="1" applyFont="1" applyFill="1" applyBorder="1" applyAlignment="1">
      <alignment horizontal="right" vertical="top"/>
    </xf>
    <xf numFmtId="3" fontId="8" fillId="4" borderId="2" xfId="0" applyNumberFormat="1" applyFont="1" applyFill="1" applyBorder="1" applyAlignment="1">
      <alignment horizontal="right" vertical="top"/>
    </xf>
    <xf numFmtId="3" fontId="8" fillId="0" borderId="14" xfId="0" applyNumberFormat="1" applyFont="1" applyBorder="1" applyAlignment="1">
      <alignment horizontal="right" vertical="top"/>
    </xf>
    <xf numFmtId="3" fontId="8" fillId="0" borderId="15" xfId="0" applyNumberFormat="1" applyFont="1" applyBorder="1" applyAlignment="1">
      <alignment horizontal="right" vertical="top"/>
    </xf>
    <xf numFmtId="3" fontId="0" fillId="4" borderId="7" xfId="0" applyNumberFormat="1" applyFill="1" applyBorder="1" applyAlignment="1">
      <alignment horizontal="right" vertical="top"/>
    </xf>
    <xf numFmtId="0" fontId="12" fillId="9" borderId="1" xfId="0" applyFont="1" applyFill="1" applyBorder="1" applyAlignment="1">
      <alignment horizontal="center" vertical="center" wrapText="1"/>
    </xf>
    <xf numFmtId="0" fontId="7" fillId="8" borderId="1" xfId="0" applyFont="1" applyFill="1" applyBorder="1" applyAlignment="1">
      <alignment horizontal="center" vertical="center" wrapText="1"/>
    </xf>
    <xf numFmtId="49" fontId="7" fillId="8" borderId="1" xfId="0" applyNumberFormat="1" applyFont="1" applyFill="1" applyBorder="1" applyAlignment="1">
      <alignment horizontal="center" vertical="center" wrapText="1"/>
    </xf>
    <xf numFmtId="0" fontId="7" fillId="9" borderId="1" xfId="0" applyFont="1" applyFill="1" applyBorder="1" applyAlignment="1">
      <alignment horizontal="center" wrapText="1"/>
    </xf>
    <xf numFmtId="0" fontId="7" fillId="3" borderId="1" xfId="0" applyFont="1" applyFill="1" applyBorder="1" applyAlignment="1">
      <alignment horizontal="center" wrapText="1"/>
    </xf>
    <xf numFmtId="0" fontId="7" fillId="3" borderId="8" xfId="0" applyFont="1" applyFill="1" applyBorder="1" applyAlignment="1">
      <alignment horizontal="center" wrapText="1"/>
    </xf>
    <xf numFmtId="0" fontId="7" fillId="3" borderId="9" xfId="0" applyFont="1" applyFill="1" applyBorder="1" applyAlignment="1">
      <alignment horizontal="center" wrapText="1"/>
    </xf>
    <xf numFmtId="0" fontId="0" fillId="0" borderId="4" xfId="0" applyBorder="1" applyAlignment="1">
      <alignment horizontal="center" vertical="center"/>
    </xf>
    <xf numFmtId="0" fontId="0" fillId="0" borderId="5" xfId="0" applyBorder="1" applyAlignment="1">
      <alignment horizontal="center" vertical="center"/>
    </xf>
    <xf numFmtId="0" fontId="12" fillId="3" borderId="1" xfId="0" applyFont="1" applyFill="1" applyBorder="1" applyAlignment="1">
      <alignment horizontal="center" vertical="center" wrapText="1"/>
    </xf>
    <xf numFmtId="49" fontId="7" fillId="2"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6" borderId="1" xfId="0" applyFont="1" applyFill="1" applyBorder="1" applyAlignment="1">
      <alignment horizontal="center" vertical="center" wrapText="1"/>
    </xf>
    <xf numFmtId="0" fontId="0" fillId="0" borderId="4" xfId="0" applyFill="1" applyBorder="1" applyAlignment="1">
      <alignment horizontal="center" vertical="center"/>
    </xf>
    <xf numFmtId="0" fontId="0" fillId="0" borderId="5" xfId="0" applyFill="1" applyBorder="1" applyAlignment="1">
      <alignment horizontal="center" vertical="center"/>
    </xf>
    <xf numFmtId="0" fontId="0" fillId="0" borderId="0" xfId="0" applyBorder="1" applyAlignment="1">
      <alignment horizontal="left" wrapText="1"/>
    </xf>
    <xf numFmtId="0" fontId="28" fillId="0" borderId="0" xfId="0" applyFont="1" applyFill="1" applyBorder="1" applyAlignment="1">
      <alignment horizontal="center"/>
    </xf>
    <xf numFmtId="0" fontId="0" fillId="0" borderId="16" xfId="0" applyBorder="1" applyAlignment="1">
      <alignment horizontal="center" wrapText="1"/>
    </xf>
    <xf numFmtId="0" fontId="0" fillId="0" borderId="0" xfId="0" applyAlignment="1">
      <alignment horizontal="center" wrapText="1"/>
    </xf>
    <xf numFmtId="0" fontId="25" fillId="0" borderId="8" xfId="0" applyFont="1" applyBorder="1" applyAlignment="1">
      <alignment horizontal="left" wrapText="1"/>
    </xf>
    <xf numFmtId="0" fontId="25" fillId="0" borderId="10" xfId="0" applyFont="1" applyBorder="1" applyAlignment="1">
      <alignment horizontal="left" wrapText="1"/>
    </xf>
    <xf numFmtId="0" fontId="0" fillId="0" borderId="4" xfId="0" applyFont="1" applyBorder="1" applyAlignment="1">
      <alignment horizontal="center" vertical="center"/>
    </xf>
    <xf numFmtId="0" fontId="0" fillId="0" borderId="5" xfId="0" applyFont="1" applyBorder="1" applyAlignment="1">
      <alignment horizontal="center" vertical="center"/>
    </xf>
    <xf numFmtId="0" fontId="30" fillId="4" borderId="7" xfId="0" applyFont="1" applyFill="1" applyBorder="1" applyAlignment="1">
      <alignment horizontal="center" vertical="center" wrapText="1"/>
    </xf>
    <xf numFmtId="0" fontId="22" fillId="4" borderId="11" xfId="0" applyFont="1" applyFill="1" applyBorder="1" applyAlignment="1">
      <alignment horizontal="center" vertical="center" wrapText="1"/>
    </xf>
    <xf numFmtId="0" fontId="22" fillId="4" borderId="2" xfId="0" applyFont="1" applyFill="1" applyBorder="1" applyAlignment="1">
      <alignment horizontal="center" vertical="center" wrapText="1"/>
    </xf>
    <xf numFmtId="0" fontId="1" fillId="4" borderId="7" xfId="0" applyFont="1" applyFill="1" applyBorder="1" applyAlignment="1">
      <alignment horizontal="center" vertical="top" wrapText="1"/>
    </xf>
    <xf numFmtId="0" fontId="1" fillId="4" borderId="11" xfId="0" applyFont="1" applyFill="1" applyBorder="1" applyAlignment="1">
      <alignment horizontal="center" vertical="top" wrapText="1"/>
    </xf>
    <xf numFmtId="0" fontId="1" fillId="4" borderId="2" xfId="0" applyFont="1" applyFill="1" applyBorder="1" applyAlignment="1">
      <alignment horizontal="center" vertical="top" wrapText="1"/>
    </xf>
    <xf numFmtId="0" fontId="7" fillId="0" borderId="4" xfId="0" applyFont="1" applyBorder="1" applyAlignment="1">
      <alignment horizontal="center" vertical="center"/>
    </xf>
    <xf numFmtId="0" fontId="16" fillId="6" borderId="12" xfId="0" applyFont="1" applyFill="1" applyBorder="1" applyAlignment="1">
      <alignment horizontal="center"/>
    </xf>
    <xf numFmtId="0" fontId="16" fillId="6" borderId="0" xfId="0" applyFont="1" applyFill="1" applyBorder="1" applyAlignment="1">
      <alignment horizontal="center"/>
    </xf>
  </cellXfs>
  <cellStyles count="3">
    <cellStyle name="Normal 2" xfId="1" xr:uid="{00000000-0005-0000-0000-000001000000}"/>
    <cellStyle name="Parasts" xfId="0" builtinId="0"/>
    <cellStyle name="Procenti" xfId="2"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1"/>
  <sheetViews>
    <sheetView view="pageBreakPreview" zoomScale="64" zoomScaleNormal="90" zoomScaleSheetLayoutView="64" workbookViewId="0">
      <selection activeCell="J7" sqref="J7"/>
    </sheetView>
  </sheetViews>
  <sheetFormatPr defaultRowHeight="14.4" x14ac:dyDescent="0.3"/>
  <cols>
    <col min="1" max="1" width="40.5546875" style="3" customWidth="1"/>
    <col min="2" max="2" width="29.33203125" customWidth="1"/>
    <col min="3" max="4" width="23.6640625" customWidth="1"/>
    <col min="5" max="5" width="40.6640625" customWidth="1"/>
    <col min="6" max="8" width="23.6640625" customWidth="1"/>
    <col min="10" max="10" width="42.44140625" customWidth="1"/>
    <col min="11" max="11" width="22.5546875" customWidth="1"/>
  </cols>
  <sheetData>
    <row r="1" spans="1:8" ht="49.5" customHeight="1" thickBot="1" x14ac:dyDescent="0.35">
      <c r="A1" s="7" t="s">
        <v>133</v>
      </c>
      <c r="B1" s="182" t="s">
        <v>138</v>
      </c>
      <c r="C1" s="183"/>
      <c r="D1" s="183"/>
    </row>
    <row r="2" spans="1:8" ht="21.75" customHeight="1" x14ac:dyDescent="0.3">
      <c r="A2" s="5"/>
      <c r="B2" s="6"/>
      <c r="C2" s="6"/>
      <c r="D2" s="6"/>
    </row>
    <row r="3" spans="1:8" s="4" customFormat="1" ht="18" customHeight="1" x14ac:dyDescent="0.3">
      <c r="A3" s="184" t="s">
        <v>105</v>
      </c>
      <c r="B3" s="184"/>
      <c r="C3" s="184"/>
      <c r="D3" s="184"/>
      <c r="E3" s="175" t="s">
        <v>106</v>
      </c>
      <c r="F3" s="175"/>
      <c r="G3" s="175"/>
      <c r="H3" s="175"/>
    </row>
    <row r="4" spans="1:8" ht="55.5" customHeight="1" x14ac:dyDescent="0.3">
      <c r="A4" s="186" t="s">
        <v>7</v>
      </c>
      <c r="B4" s="186" t="s">
        <v>90</v>
      </c>
      <c r="C4" s="186" t="s">
        <v>121</v>
      </c>
      <c r="D4" s="185" t="s">
        <v>21</v>
      </c>
      <c r="E4" s="176" t="s">
        <v>7</v>
      </c>
      <c r="F4" s="176" t="s">
        <v>107</v>
      </c>
      <c r="G4" s="176" t="s">
        <v>9</v>
      </c>
      <c r="H4" s="177" t="s">
        <v>21</v>
      </c>
    </row>
    <row r="5" spans="1:8" ht="129" customHeight="1" x14ac:dyDescent="0.3">
      <c r="A5" s="186"/>
      <c r="B5" s="186"/>
      <c r="C5" s="186"/>
      <c r="D5" s="185"/>
      <c r="E5" s="176"/>
      <c r="F5" s="176"/>
      <c r="G5" s="176"/>
      <c r="H5" s="177"/>
    </row>
    <row r="6" spans="1:8" x14ac:dyDescent="0.3">
      <c r="A6" s="179" t="s">
        <v>17</v>
      </c>
      <c r="B6" s="179"/>
      <c r="C6" s="179"/>
      <c r="D6" s="179"/>
      <c r="E6" s="178" t="s">
        <v>125</v>
      </c>
      <c r="F6" s="178"/>
      <c r="G6" s="178"/>
      <c r="H6" s="178"/>
    </row>
    <row r="7" spans="1:8" ht="46.95" customHeight="1" x14ac:dyDescent="0.3">
      <c r="A7" s="18" t="s">
        <v>18</v>
      </c>
      <c r="B7" s="8"/>
      <c r="C7" s="17" t="s">
        <v>22</v>
      </c>
      <c r="D7" s="8">
        <f>D8+D9+D10</f>
        <v>0</v>
      </c>
      <c r="E7" s="66" t="s">
        <v>122</v>
      </c>
      <c r="F7" s="67"/>
      <c r="G7" s="68" t="s">
        <v>22</v>
      </c>
      <c r="H7" s="67" t="e">
        <f>#REF!+H8+H10</f>
        <v>#REF!</v>
      </c>
    </row>
    <row r="8" spans="1:8" x14ac:dyDescent="0.3">
      <c r="A8" s="19" t="s">
        <v>0</v>
      </c>
      <c r="B8" s="42"/>
      <c r="C8" s="9"/>
      <c r="D8" s="52">
        <v>0</v>
      </c>
      <c r="E8" s="156" t="s">
        <v>111</v>
      </c>
      <c r="F8" s="158"/>
      <c r="G8" s="162"/>
      <c r="H8" s="160">
        <v>0</v>
      </c>
    </row>
    <row r="9" spans="1:8" x14ac:dyDescent="0.3">
      <c r="A9" s="19" t="s">
        <v>1</v>
      </c>
      <c r="B9" s="42"/>
      <c r="C9" s="9"/>
      <c r="D9" s="52">
        <v>0</v>
      </c>
      <c r="E9" s="157"/>
      <c r="F9" s="159"/>
      <c r="G9" s="163"/>
      <c r="H9" s="161"/>
    </row>
    <row r="10" spans="1:8" x14ac:dyDescent="0.3">
      <c r="A10" s="19" t="s">
        <v>4</v>
      </c>
      <c r="B10" s="42"/>
      <c r="C10" s="9"/>
      <c r="D10" s="30">
        <v>0</v>
      </c>
      <c r="E10" s="19" t="s">
        <v>4</v>
      </c>
      <c r="F10" s="42"/>
      <c r="G10" s="9"/>
      <c r="H10" s="30">
        <v>0</v>
      </c>
    </row>
    <row r="11" spans="1:8" ht="62.4" x14ac:dyDescent="0.3">
      <c r="A11" s="20" t="s">
        <v>20</v>
      </c>
      <c r="B11" s="12"/>
      <c r="C11" s="13"/>
      <c r="D11" s="14">
        <f>D12+D13+D14</f>
        <v>0</v>
      </c>
      <c r="E11" s="69" t="s">
        <v>151</v>
      </c>
      <c r="F11" s="70"/>
      <c r="G11" s="71"/>
      <c r="H11" s="72"/>
    </row>
    <row r="12" spans="1:8" x14ac:dyDescent="0.3">
      <c r="A12" s="19" t="s">
        <v>2</v>
      </c>
      <c r="B12" s="42"/>
      <c r="C12" s="9"/>
      <c r="D12" s="52">
        <v>0</v>
      </c>
      <c r="E12" s="19" t="s">
        <v>112</v>
      </c>
      <c r="F12" s="42"/>
      <c r="G12" s="9"/>
      <c r="H12" s="52">
        <v>0</v>
      </c>
    </row>
    <row r="13" spans="1:8" ht="41.4" x14ac:dyDescent="0.3">
      <c r="A13" s="19" t="s">
        <v>12</v>
      </c>
      <c r="B13" s="42"/>
      <c r="C13" s="9"/>
      <c r="D13" s="30">
        <v>0</v>
      </c>
      <c r="E13" s="19" t="s">
        <v>113</v>
      </c>
      <c r="F13" s="42"/>
      <c r="G13" s="9"/>
      <c r="H13" s="52">
        <v>0</v>
      </c>
    </row>
    <row r="14" spans="1:8" ht="27.6" x14ac:dyDescent="0.3">
      <c r="A14" s="19" t="s">
        <v>11</v>
      </c>
      <c r="B14" s="42"/>
      <c r="C14" s="9"/>
      <c r="D14" s="52">
        <v>0</v>
      </c>
      <c r="E14" s="19" t="s">
        <v>114</v>
      </c>
      <c r="F14" s="88"/>
      <c r="G14" s="89"/>
      <c r="H14" s="90"/>
    </row>
    <row r="15" spans="1:8" ht="85.95" customHeight="1" x14ac:dyDescent="0.3">
      <c r="A15" s="18" t="s">
        <v>19</v>
      </c>
      <c r="B15" s="8"/>
      <c r="C15" s="17" t="s">
        <v>22</v>
      </c>
      <c r="D15" s="8">
        <f>D16+D17+D18</f>
        <v>0</v>
      </c>
      <c r="E15" s="66" t="s">
        <v>123</v>
      </c>
      <c r="F15" s="67"/>
      <c r="G15" s="68" t="s">
        <v>22</v>
      </c>
      <c r="H15" s="67" t="e">
        <f>#REF!+H16+H18</f>
        <v>#REF!</v>
      </c>
    </row>
    <row r="16" spans="1:8" x14ac:dyDescent="0.3">
      <c r="A16" s="19" t="s">
        <v>0</v>
      </c>
      <c r="B16" s="42"/>
      <c r="C16" s="9"/>
      <c r="D16" s="52">
        <v>0</v>
      </c>
      <c r="E16" s="156" t="s">
        <v>1</v>
      </c>
      <c r="F16" s="164"/>
      <c r="G16" s="166"/>
      <c r="H16" s="168">
        <v>0</v>
      </c>
    </row>
    <row r="17" spans="1:9" x14ac:dyDescent="0.3">
      <c r="A17" s="19" t="s">
        <v>1</v>
      </c>
      <c r="B17" s="42"/>
      <c r="C17" s="9"/>
      <c r="D17" s="52">
        <v>0</v>
      </c>
      <c r="E17" s="157"/>
      <c r="F17" s="165"/>
      <c r="G17" s="167"/>
      <c r="H17" s="169"/>
    </row>
    <row r="18" spans="1:9" x14ac:dyDescent="0.3">
      <c r="A18" s="19" t="s">
        <v>4</v>
      </c>
      <c r="B18" s="42"/>
      <c r="C18" s="9"/>
      <c r="D18" s="30">
        <v>0</v>
      </c>
      <c r="E18" s="19" t="s">
        <v>4</v>
      </c>
      <c r="F18" s="42"/>
      <c r="G18" s="9"/>
      <c r="H18" s="30">
        <v>0</v>
      </c>
    </row>
    <row r="19" spans="1:9" ht="78" x14ac:dyDescent="0.3">
      <c r="A19" s="20" t="s">
        <v>108</v>
      </c>
      <c r="B19" s="12"/>
      <c r="C19" s="13"/>
      <c r="D19" s="14">
        <f>D20+D21+D22</f>
        <v>0</v>
      </c>
      <c r="E19" s="69" t="s">
        <v>124</v>
      </c>
      <c r="F19" s="70"/>
      <c r="G19" s="71"/>
      <c r="H19" s="72">
        <f>H20+H21+H22</f>
        <v>0</v>
      </c>
    </row>
    <row r="20" spans="1:9" x14ac:dyDescent="0.3">
      <c r="A20" s="19" t="s">
        <v>2</v>
      </c>
      <c r="B20" s="42"/>
      <c r="C20" s="9"/>
      <c r="D20" s="52">
        <v>0</v>
      </c>
      <c r="E20" s="19" t="s">
        <v>112</v>
      </c>
      <c r="F20" s="42"/>
      <c r="G20" s="9"/>
      <c r="H20" s="52">
        <v>0</v>
      </c>
    </row>
    <row r="21" spans="1:9" ht="41.4" x14ac:dyDescent="0.3">
      <c r="A21" s="19" t="s">
        <v>12</v>
      </c>
      <c r="B21" s="42"/>
      <c r="C21" s="9"/>
      <c r="D21" s="30"/>
      <c r="E21" s="19" t="s">
        <v>113</v>
      </c>
      <c r="F21" s="42"/>
      <c r="G21" s="9"/>
      <c r="H21" s="52">
        <v>0</v>
      </c>
    </row>
    <row r="22" spans="1:9" ht="27.6" x14ac:dyDescent="0.3">
      <c r="A22" s="19" t="s">
        <v>11</v>
      </c>
      <c r="B22" s="42"/>
      <c r="C22" s="9"/>
      <c r="D22" s="52">
        <v>0</v>
      </c>
      <c r="E22" s="19" t="s">
        <v>114</v>
      </c>
      <c r="F22" s="42"/>
      <c r="G22" s="9"/>
      <c r="H22" s="52">
        <v>0</v>
      </c>
    </row>
    <row r="23" spans="1:9" x14ac:dyDescent="0.3">
      <c r="A23" s="179" t="s">
        <v>5</v>
      </c>
      <c r="B23" s="179"/>
      <c r="C23" s="179"/>
      <c r="D23" s="179"/>
      <c r="E23" s="178" t="s">
        <v>109</v>
      </c>
      <c r="F23" s="178"/>
      <c r="G23" s="178"/>
      <c r="H23" s="178"/>
    </row>
    <row r="24" spans="1:9" ht="31.2" customHeight="1" x14ac:dyDescent="0.3">
      <c r="A24" s="20" t="s">
        <v>8</v>
      </c>
      <c r="B24" s="15"/>
      <c r="C24" s="13"/>
      <c r="D24" s="8">
        <f>SUM(D25:D29)</f>
        <v>1445000</v>
      </c>
      <c r="E24" s="69" t="s">
        <v>110</v>
      </c>
      <c r="F24" s="73"/>
      <c r="G24" s="71"/>
      <c r="H24" s="67">
        <f>SUM(H25:H29)</f>
        <v>650000</v>
      </c>
      <c r="I24" t="s">
        <v>115</v>
      </c>
    </row>
    <row r="25" spans="1:9" x14ac:dyDescent="0.3">
      <c r="A25" s="19" t="s">
        <v>0</v>
      </c>
      <c r="B25" s="53">
        <v>3.7</v>
      </c>
      <c r="C25" s="16"/>
      <c r="D25" s="30">
        <v>1445000</v>
      </c>
      <c r="E25" s="156" t="s">
        <v>1</v>
      </c>
      <c r="F25" s="170">
        <v>3.2</v>
      </c>
      <c r="G25" s="172"/>
      <c r="H25" s="174">
        <v>650000</v>
      </c>
    </row>
    <row r="26" spans="1:9" x14ac:dyDescent="0.3">
      <c r="A26" s="19" t="s">
        <v>1</v>
      </c>
      <c r="B26" s="42"/>
      <c r="C26" s="9"/>
      <c r="D26" s="52">
        <v>0</v>
      </c>
      <c r="E26" s="157"/>
      <c r="F26" s="171"/>
      <c r="G26" s="173"/>
      <c r="H26" s="169"/>
    </row>
    <row r="27" spans="1:9" x14ac:dyDescent="0.3">
      <c r="A27" s="19" t="s">
        <v>3</v>
      </c>
      <c r="B27" s="42"/>
      <c r="C27" s="9"/>
      <c r="D27" s="52">
        <v>0</v>
      </c>
      <c r="E27" s="19" t="s">
        <v>116</v>
      </c>
      <c r="F27" s="42"/>
      <c r="G27" s="9"/>
      <c r="H27" s="52">
        <v>0</v>
      </c>
    </row>
    <row r="28" spans="1:9" ht="31.95" customHeight="1" x14ac:dyDescent="0.3">
      <c r="A28" s="19" t="s">
        <v>16</v>
      </c>
      <c r="B28" s="42"/>
      <c r="C28" s="9"/>
      <c r="D28" s="52">
        <v>0</v>
      </c>
      <c r="E28" s="156" t="s">
        <v>117</v>
      </c>
      <c r="F28" s="164"/>
      <c r="G28" s="166"/>
      <c r="H28" s="168">
        <v>0</v>
      </c>
    </row>
    <row r="29" spans="1:9" ht="31.95" customHeight="1" x14ac:dyDescent="0.3">
      <c r="A29" s="19" t="s">
        <v>86</v>
      </c>
      <c r="B29" s="42">
        <v>0</v>
      </c>
      <c r="C29" s="9"/>
      <c r="D29" s="52">
        <v>0</v>
      </c>
      <c r="E29" s="157"/>
      <c r="F29" s="165"/>
      <c r="G29" s="167"/>
      <c r="H29" s="169"/>
    </row>
    <row r="30" spans="1:9" ht="30.6" customHeight="1" x14ac:dyDescent="0.3">
      <c r="A30" s="180" t="s">
        <v>6</v>
      </c>
      <c r="B30" s="181"/>
      <c r="C30" s="181"/>
      <c r="D30" s="181"/>
      <c r="E30" s="154" t="s">
        <v>118</v>
      </c>
      <c r="F30" s="155"/>
      <c r="G30" s="155"/>
      <c r="H30" s="155"/>
    </row>
    <row r="31" spans="1:9" ht="46.8" x14ac:dyDescent="0.3">
      <c r="A31" s="20" t="s">
        <v>81</v>
      </c>
      <c r="B31" s="12"/>
      <c r="C31" s="13"/>
      <c r="D31" s="8">
        <f>SUM(D32:D36)</f>
        <v>920000</v>
      </c>
      <c r="E31" s="69" t="s">
        <v>163</v>
      </c>
      <c r="F31" s="70"/>
      <c r="G31" s="71"/>
      <c r="H31" s="67">
        <v>150000</v>
      </c>
    </row>
    <row r="32" spans="1:9" ht="69" x14ac:dyDescent="0.3">
      <c r="A32" s="19" t="s">
        <v>13</v>
      </c>
      <c r="B32" s="42" t="s">
        <v>115</v>
      </c>
      <c r="C32" s="9"/>
      <c r="D32" s="54">
        <v>0</v>
      </c>
      <c r="E32" s="19" t="s">
        <v>119</v>
      </c>
      <c r="F32" s="42"/>
      <c r="G32" s="9"/>
      <c r="H32" s="128">
        <v>0</v>
      </c>
    </row>
    <row r="33" spans="1:8" ht="27.6" x14ac:dyDescent="0.3">
      <c r="A33" s="19" t="s">
        <v>14</v>
      </c>
      <c r="B33" s="42" t="s">
        <v>185</v>
      </c>
      <c r="C33" s="9"/>
      <c r="D33" s="128">
        <v>800000</v>
      </c>
      <c r="E33" s="19" t="s">
        <v>120</v>
      </c>
      <c r="F33" s="42" t="s">
        <v>184</v>
      </c>
      <c r="G33" s="9"/>
      <c r="H33" s="128">
        <v>120000</v>
      </c>
    </row>
    <row r="34" spans="1:8" ht="27.6" x14ac:dyDescent="0.3">
      <c r="A34" s="19" t="s">
        <v>15</v>
      </c>
      <c r="B34" s="42"/>
      <c r="C34" s="9"/>
      <c r="D34" s="87"/>
      <c r="E34" s="19" t="s">
        <v>186</v>
      </c>
      <c r="F34" s="42" t="s">
        <v>185</v>
      </c>
      <c r="G34" s="9"/>
      <c r="H34" s="54">
        <v>30000</v>
      </c>
    </row>
    <row r="35" spans="1:8" ht="41.4" x14ac:dyDescent="0.3">
      <c r="A35" s="19" t="s">
        <v>183</v>
      </c>
      <c r="B35" s="42" t="s">
        <v>184</v>
      </c>
      <c r="C35" s="9"/>
      <c r="D35" s="54">
        <v>120000</v>
      </c>
    </row>
    <row r="36" spans="1:8" ht="15.6" x14ac:dyDescent="0.3">
      <c r="A36" s="86"/>
      <c r="B36" s="42"/>
      <c r="C36" s="9"/>
      <c r="D36" s="84"/>
      <c r="E36" s="153" t="s">
        <v>10</v>
      </c>
      <c r="F36" s="153"/>
      <c r="G36" s="153"/>
      <c r="H36" s="153"/>
    </row>
    <row r="37" spans="1:8" ht="30" customHeight="1" x14ac:dyDescent="0.3">
      <c r="A37" s="153" t="s">
        <v>10</v>
      </c>
      <c r="B37" s="153"/>
      <c r="C37" s="153"/>
      <c r="D37" s="153"/>
    </row>
    <row r="38" spans="1:8" ht="15.75" customHeight="1" x14ac:dyDescent="0.3">
      <c r="A38"/>
      <c r="B38" s="1"/>
      <c r="C38" s="1"/>
    </row>
    <row r="39" spans="1:8" x14ac:dyDescent="0.3">
      <c r="A39"/>
    </row>
    <row r="40" spans="1:8" x14ac:dyDescent="0.3">
      <c r="A40"/>
      <c r="B40" s="1"/>
      <c r="C40" s="1"/>
    </row>
    <row r="41" spans="1:8" x14ac:dyDescent="0.3">
      <c r="A41"/>
      <c r="B41" s="2"/>
      <c r="C41" s="2"/>
    </row>
    <row r="42" spans="1:8" x14ac:dyDescent="0.3">
      <c r="A42"/>
    </row>
    <row r="43" spans="1:8" x14ac:dyDescent="0.3">
      <c r="A43"/>
    </row>
    <row r="44" spans="1:8" x14ac:dyDescent="0.3">
      <c r="A44"/>
      <c r="B44" s="1"/>
      <c r="C44" s="1"/>
    </row>
    <row r="45" spans="1:8" x14ac:dyDescent="0.3">
      <c r="A45"/>
      <c r="B45" s="2"/>
      <c r="C45" s="2"/>
    </row>
    <row r="46" spans="1:8" x14ac:dyDescent="0.3">
      <c r="A46"/>
    </row>
    <row r="47" spans="1:8" x14ac:dyDescent="0.3">
      <c r="A47"/>
    </row>
    <row r="48" spans="1:8" x14ac:dyDescent="0.3">
      <c r="A48"/>
      <c r="B48" s="2"/>
      <c r="C48" s="2"/>
    </row>
    <row r="49" spans="1:3" x14ac:dyDescent="0.3">
      <c r="A49"/>
    </row>
    <row r="50" spans="1:3" x14ac:dyDescent="0.3">
      <c r="A50"/>
      <c r="B50" s="1"/>
      <c r="C50" s="1"/>
    </row>
    <row r="51" spans="1:3" x14ac:dyDescent="0.3">
      <c r="A51"/>
      <c r="B51" s="2"/>
      <c r="C51" s="2"/>
    </row>
  </sheetData>
  <mergeCells count="35">
    <mergeCell ref="A37:D37"/>
    <mergeCell ref="A6:D6"/>
    <mergeCell ref="A23:D23"/>
    <mergeCell ref="A30:D30"/>
    <mergeCell ref="B1:D1"/>
    <mergeCell ref="A3:D3"/>
    <mergeCell ref="D4:D5"/>
    <mergeCell ref="A4:A5"/>
    <mergeCell ref="B4:B5"/>
    <mergeCell ref="C4:C5"/>
    <mergeCell ref="G28:G29"/>
    <mergeCell ref="E3:H3"/>
    <mergeCell ref="E4:E5"/>
    <mergeCell ref="F4:F5"/>
    <mergeCell ref="G4:G5"/>
    <mergeCell ref="H4:H5"/>
    <mergeCell ref="H28:H29"/>
    <mergeCell ref="E6:H6"/>
    <mergeCell ref="E23:H23"/>
    <mergeCell ref="E36:H36"/>
    <mergeCell ref="E30:H30"/>
    <mergeCell ref="E8:E9"/>
    <mergeCell ref="F8:F9"/>
    <mergeCell ref="H8:H9"/>
    <mergeCell ref="G8:G9"/>
    <mergeCell ref="E16:E17"/>
    <mergeCell ref="F16:F17"/>
    <mergeCell ref="G16:G17"/>
    <mergeCell ref="H16:H17"/>
    <mergeCell ref="E25:E26"/>
    <mergeCell ref="F25:F26"/>
    <mergeCell ref="G25:G26"/>
    <mergeCell ref="H25:H26"/>
    <mergeCell ref="E28:E29"/>
    <mergeCell ref="F28:F29"/>
  </mergeCells>
  <pageMargins left="0.7" right="0.7" top="0.75" bottom="0.75" header="0.3" footer="0.3"/>
  <pageSetup paperSize="9" scale="3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4"/>
  <sheetViews>
    <sheetView view="pageBreakPreview" topLeftCell="A8" zoomScale="90" zoomScaleNormal="100" zoomScaleSheetLayoutView="90" workbookViewId="0">
      <selection activeCell="D14" sqref="D14"/>
    </sheetView>
  </sheetViews>
  <sheetFormatPr defaultRowHeight="14.4" x14ac:dyDescent="0.3"/>
  <cols>
    <col min="1" max="1" width="33.44140625" customWidth="1"/>
    <col min="2" max="2" width="41.77734375" customWidth="1"/>
    <col min="3" max="3" width="19.44140625" customWidth="1"/>
    <col min="4" max="4" width="30.5546875" customWidth="1"/>
    <col min="5" max="8" width="9.109375" hidden="1" customWidth="1"/>
    <col min="9" max="9" width="23.109375" customWidth="1"/>
  </cols>
  <sheetData>
    <row r="1" spans="1:2" ht="101.4" customHeight="1" thickBot="1" x14ac:dyDescent="0.35">
      <c r="A1" s="7" t="s">
        <v>133</v>
      </c>
      <c r="B1" s="140" t="s">
        <v>138</v>
      </c>
    </row>
    <row r="2" spans="1:2" x14ac:dyDescent="0.3">
      <c r="A2" s="5"/>
      <c r="B2" s="6"/>
    </row>
    <row r="3" spans="1:2" ht="30.6" customHeight="1" x14ac:dyDescent="0.3">
      <c r="A3" s="187" t="s">
        <v>96</v>
      </c>
      <c r="B3" s="188"/>
    </row>
    <row r="4" spans="1:2" ht="105.75" customHeight="1" x14ac:dyDescent="0.3">
      <c r="A4" s="110" t="s">
        <v>166</v>
      </c>
      <c r="B4" s="60" t="s">
        <v>200</v>
      </c>
    </row>
    <row r="5" spans="1:2" ht="43.2" x14ac:dyDescent="0.3">
      <c r="A5" s="61" t="s">
        <v>95</v>
      </c>
      <c r="B5" s="60"/>
    </row>
    <row r="6" spans="1:2" ht="73.8" customHeight="1" x14ac:dyDescent="0.3">
      <c r="A6" s="61" t="s">
        <v>126</v>
      </c>
      <c r="B6" s="133" t="s">
        <v>182</v>
      </c>
    </row>
    <row r="7" spans="1:2" ht="38.4" customHeight="1" x14ac:dyDescent="0.3">
      <c r="A7" s="61" t="s">
        <v>103</v>
      </c>
      <c r="B7" s="60" t="s">
        <v>146</v>
      </c>
    </row>
    <row r="8" spans="1:2" ht="36" customHeight="1" x14ac:dyDescent="0.3">
      <c r="A8" s="61" t="s">
        <v>150</v>
      </c>
      <c r="B8" s="60">
        <v>2</v>
      </c>
    </row>
    <row r="9" spans="1:2" ht="45.6" customHeight="1" x14ac:dyDescent="0.3">
      <c r="A9" s="187" t="s">
        <v>94</v>
      </c>
      <c r="B9" s="188"/>
    </row>
    <row r="10" spans="1:2" ht="43.2" x14ac:dyDescent="0.3">
      <c r="A10" s="48" t="s">
        <v>92</v>
      </c>
      <c r="B10" s="134" t="s">
        <v>164</v>
      </c>
    </row>
    <row r="11" spans="1:2" ht="57.6" x14ac:dyDescent="0.3">
      <c r="A11" s="48" t="s">
        <v>127</v>
      </c>
      <c r="B11" s="111" t="s">
        <v>165</v>
      </c>
    </row>
    <row r="12" spans="1:2" ht="86.4" x14ac:dyDescent="0.3">
      <c r="A12" s="48" t="s">
        <v>93</v>
      </c>
      <c r="B12" s="30" t="s">
        <v>148</v>
      </c>
    </row>
    <row r="13" spans="1:2" ht="43.2" x14ac:dyDescent="0.3">
      <c r="A13" s="48" t="s">
        <v>128</v>
      </c>
      <c r="B13" s="30" t="s">
        <v>149</v>
      </c>
    </row>
    <row r="14" spans="1:2" ht="109.8" customHeight="1" x14ac:dyDescent="0.3">
      <c r="A14" s="65" t="s">
        <v>104</v>
      </c>
      <c r="B14" s="135" t="s">
        <v>167</v>
      </c>
    </row>
  </sheetData>
  <mergeCells count="2">
    <mergeCell ref="A9:B9"/>
    <mergeCell ref="A3:B3"/>
  </mergeCells>
  <pageMargins left="0.7" right="0.7" top="0.75" bottom="0.75" header="0.3" footer="0.3"/>
  <pageSetup scale="8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6"/>
  <sheetViews>
    <sheetView view="pageBreakPreview" zoomScale="60" zoomScaleNormal="86" workbookViewId="0">
      <selection activeCell="G20" sqref="G20"/>
    </sheetView>
  </sheetViews>
  <sheetFormatPr defaultRowHeight="14.4" x14ac:dyDescent="0.3"/>
  <cols>
    <col min="1" max="1" width="45" style="3" customWidth="1"/>
    <col min="2" max="2" width="26" customWidth="1"/>
    <col min="3" max="3" width="14.5546875" customWidth="1"/>
    <col min="4" max="4" width="13.109375" customWidth="1"/>
    <col min="5" max="5" width="17.44140625" customWidth="1"/>
    <col min="6" max="6" width="16.6640625" customWidth="1"/>
    <col min="7" max="7" width="18" customWidth="1"/>
    <col min="8" max="8" width="19" customWidth="1"/>
    <col min="10" max="10" width="42.44140625" customWidth="1"/>
    <col min="11" max="11" width="22.5546875" customWidth="1"/>
  </cols>
  <sheetData>
    <row r="1" spans="1:10" ht="49.5" customHeight="1" thickBot="1" x14ac:dyDescent="0.35">
      <c r="A1" s="7" t="s">
        <v>133</v>
      </c>
      <c r="B1" s="190" t="s">
        <v>138</v>
      </c>
      <c r="C1" s="191"/>
      <c r="D1" s="191"/>
    </row>
    <row r="2" spans="1:10" ht="21.75" customHeight="1" x14ac:dyDescent="0.3">
      <c r="A2" s="5"/>
      <c r="B2" s="6"/>
      <c r="C2" s="6"/>
      <c r="D2" s="6"/>
    </row>
    <row r="3" spans="1:10" s="4" customFormat="1" ht="18" customHeight="1" x14ac:dyDescent="0.3">
      <c r="A3" s="184" t="s">
        <v>24</v>
      </c>
      <c r="B3" s="184"/>
      <c r="C3" s="184"/>
      <c r="D3" s="184"/>
    </row>
    <row r="4" spans="1:10" s="4" customFormat="1" ht="36" customHeight="1" x14ac:dyDescent="0.3">
      <c r="A4" s="82" t="s">
        <v>135</v>
      </c>
      <c r="B4" s="30">
        <v>10985</v>
      </c>
      <c r="C4" s="80"/>
      <c r="D4" s="80"/>
    </row>
    <row r="5" spans="1:10" ht="29.25" customHeight="1" x14ac:dyDescent="0.3">
      <c r="A5" s="25" t="s">
        <v>25</v>
      </c>
      <c r="B5" s="90">
        <v>10980</v>
      </c>
      <c r="C5" s="28"/>
      <c r="D5" s="22"/>
    </row>
    <row r="6" spans="1:10" s="115" customFormat="1" x14ac:dyDescent="0.3">
      <c r="A6" s="112" t="s">
        <v>26</v>
      </c>
      <c r="B6" s="118">
        <v>4926</v>
      </c>
      <c r="C6" s="113"/>
      <c r="D6" s="114" t="s">
        <v>199</v>
      </c>
    </row>
    <row r="7" spans="1:10" x14ac:dyDescent="0.3">
      <c r="A7" s="23" t="s">
        <v>27</v>
      </c>
      <c r="B7" s="131">
        <v>10148</v>
      </c>
      <c r="C7" s="120">
        <v>0.92</v>
      </c>
      <c r="D7" s="149">
        <v>10567</v>
      </c>
      <c r="E7" s="150">
        <v>0.96199999999999997</v>
      </c>
      <c r="G7" s="147"/>
      <c r="H7" s="193"/>
      <c r="I7" s="4"/>
      <c r="J7" s="4"/>
    </row>
    <row r="8" spans="1:10" x14ac:dyDescent="0.3">
      <c r="A8" s="23" t="s">
        <v>28</v>
      </c>
      <c r="B8" s="30">
        <v>10735</v>
      </c>
      <c r="C8" s="129">
        <v>0.97709999999999997</v>
      </c>
      <c r="D8" s="149">
        <v>10864</v>
      </c>
      <c r="E8" s="151">
        <v>0.98899999999999999</v>
      </c>
      <c r="G8" s="148"/>
      <c r="H8" s="193"/>
      <c r="I8" s="4"/>
      <c r="J8" s="4"/>
    </row>
    <row r="9" spans="1:10" ht="82.8" x14ac:dyDescent="0.3">
      <c r="A9" s="26"/>
      <c r="B9" s="12"/>
      <c r="C9" s="27" t="s">
        <v>87</v>
      </c>
      <c r="D9" s="27" t="s">
        <v>88</v>
      </c>
      <c r="E9" s="106"/>
      <c r="G9" s="192"/>
      <c r="H9" s="192"/>
      <c r="I9" s="192"/>
      <c r="J9" s="192"/>
    </row>
    <row r="10" spans="1:10" ht="15.6" x14ac:dyDescent="0.3">
      <c r="A10" s="25" t="s">
        <v>29</v>
      </c>
      <c r="B10" s="104">
        <f>B11+B12</f>
        <v>73.817000000000007</v>
      </c>
      <c r="C10" s="21">
        <v>12</v>
      </c>
      <c r="D10" s="21">
        <v>28.6</v>
      </c>
      <c r="E10" s="107"/>
      <c r="G10" s="4"/>
      <c r="H10" s="4"/>
      <c r="I10" s="4"/>
      <c r="J10" s="4"/>
    </row>
    <row r="11" spans="1:10" x14ac:dyDescent="0.3">
      <c r="A11" s="23" t="s">
        <v>30</v>
      </c>
      <c r="B11" s="105">
        <f>2.79+4.87+2.45+46.244</f>
        <v>56.353999999999999</v>
      </c>
      <c r="C11" s="30">
        <v>10</v>
      </c>
      <c r="D11" s="92">
        <v>25</v>
      </c>
      <c r="E11" s="107"/>
    </row>
    <row r="12" spans="1:10" x14ac:dyDescent="0.3">
      <c r="A12" s="23" t="s">
        <v>31</v>
      </c>
      <c r="B12" s="105">
        <f>4.66+3.91+2.58+6.313</f>
        <v>17.463000000000001</v>
      </c>
      <c r="C12" s="30">
        <v>2</v>
      </c>
      <c r="D12" s="92">
        <f>6.313-2.512</f>
        <v>3.8009999999999997</v>
      </c>
      <c r="E12" s="107"/>
    </row>
    <row r="13" spans="1:10" s="36" customFormat="1" ht="15.6" x14ac:dyDescent="0.3">
      <c r="A13" s="25" t="s">
        <v>32</v>
      </c>
      <c r="B13" s="30">
        <v>14</v>
      </c>
      <c r="C13" s="28"/>
      <c r="D13" s="28"/>
      <c r="E13" s="144"/>
    </row>
    <row r="14" spans="1:10" x14ac:dyDescent="0.3">
      <c r="A14" s="19" t="s">
        <v>33</v>
      </c>
      <c r="B14" s="30">
        <v>8</v>
      </c>
      <c r="C14" s="28"/>
      <c r="D14" s="28"/>
      <c r="E14" s="107"/>
    </row>
    <row r="15" spans="1:10" x14ac:dyDescent="0.3">
      <c r="A15" s="24" t="s">
        <v>34</v>
      </c>
      <c r="B15" s="30">
        <v>6</v>
      </c>
      <c r="C15" s="28"/>
      <c r="D15" s="28"/>
      <c r="E15" s="107"/>
    </row>
    <row r="16" spans="1:10" ht="15.6" x14ac:dyDescent="0.3">
      <c r="A16" s="25" t="s">
        <v>76</v>
      </c>
      <c r="B16" s="87">
        <f>1+1+6+15</f>
        <v>23</v>
      </c>
      <c r="C16" s="56"/>
      <c r="D16" s="56"/>
      <c r="E16" s="107"/>
      <c r="F16" s="136"/>
    </row>
    <row r="17" spans="1:8" ht="31.2" x14ac:dyDescent="0.3">
      <c r="A17" s="25" t="s">
        <v>140</v>
      </c>
      <c r="B17" s="54">
        <v>27.5</v>
      </c>
      <c r="C17" s="56"/>
      <c r="D17" s="56"/>
      <c r="E17" s="107"/>
    </row>
    <row r="18" spans="1:8" ht="45.6" customHeight="1" x14ac:dyDescent="0.3">
      <c r="A18" s="31" t="s">
        <v>89</v>
      </c>
      <c r="B18" s="30">
        <v>40</v>
      </c>
      <c r="C18" s="28"/>
      <c r="D18" s="28"/>
      <c r="E18" s="96"/>
    </row>
    <row r="19" spans="1:8" ht="54" customHeight="1" x14ac:dyDescent="0.3">
      <c r="A19" s="31" t="s">
        <v>134</v>
      </c>
      <c r="B19" s="137" t="s">
        <v>181</v>
      </c>
      <c r="C19" s="196" t="s">
        <v>187</v>
      </c>
      <c r="D19" s="197"/>
    </row>
    <row r="20" spans="1:8" ht="54.6" customHeight="1" x14ac:dyDescent="0.3">
      <c r="A20" s="31" t="s">
        <v>82</v>
      </c>
      <c r="B20" s="32">
        <v>1</v>
      </c>
      <c r="C20" s="196" t="s">
        <v>188</v>
      </c>
      <c r="D20" s="197"/>
      <c r="F20" s="152"/>
      <c r="G20" s="152"/>
    </row>
    <row r="21" spans="1:8" ht="31.2" x14ac:dyDescent="0.3">
      <c r="A21" s="31" t="s">
        <v>83</v>
      </c>
      <c r="B21" s="127">
        <f>15598+20067+29119+84407</f>
        <v>149191</v>
      </c>
      <c r="C21" s="28"/>
      <c r="D21" s="28"/>
      <c r="E21" s="107"/>
    </row>
    <row r="22" spans="1:8" ht="109.2" x14ac:dyDescent="0.3">
      <c r="A22" s="31" t="s">
        <v>147</v>
      </c>
      <c r="B22" s="94" t="s">
        <v>162</v>
      </c>
      <c r="C22" s="194" t="s">
        <v>189</v>
      </c>
      <c r="D22" s="195"/>
    </row>
    <row r="23" spans="1:8" ht="15.6" x14ac:dyDescent="0.3">
      <c r="A23" s="189" t="s">
        <v>65</v>
      </c>
      <c r="B23" s="189"/>
      <c r="C23" s="189"/>
      <c r="D23" s="189"/>
    </row>
    <row r="24" spans="1:8" ht="31.2" x14ac:dyDescent="0.3">
      <c r="A24" s="25" t="s">
        <v>66</v>
      </c>
      <c r="B24" s="30">
        <v>9758</v>
      </c>
      <c r="C24" s="28"/>
      <c r="D24" s="22"/>
    </row>
    <row r="25" spans="1:8" s="36" customFormat="1" x14ac:dyDescent="0.3">
      <c r="A25" s="145" t="s">
        <v>26</v>
      </c>
      <c r="B25" s="30">
        <v>4515</v>
      </c>
      <c r="C25" s="28"/>
      <c r="D25" s="146"/>
    </row>
    <row r="26" spans="1:8" x14ac:dyDescent="0.3">
      <c r="A26" s="23" t="s">
        <v>27</v>
      </c>
      <c r="B26" s="118">
        <v>8968</v>
      </c>
      <c r="C26" s="132">
        <v>0.91900000000000004</v>
      </c>
      <c r="D26" s="114"/>
    </row>
    <row r="27" spans="1:8" x14ac:dyDescent="0.3">
      <c r="A27" s="23" t="s">
        <v>28</v>
      </c>
      <c r="B27" s="118">
        <v>9221</v>
      </c>
      <c r="C27" s="130">
        <v>0.94499999999999995</v>
      </c>
      <c r="D27" s="11"/>
    </row>
    <row r="28" spans="1:8" ht="57.75" customHeight="1" x14ac:dyDescent="0.3">
      <c r="A28" s="26"/>
      <c r="B28" s="12"/>
      <c r="C28" s="27" t="s">
        <v>87</v>
      </c>
      <c r="D28" s="27" t="s">
        <v>88</v>
      </c>
      <c r="E28" s="55"/>
      <c r="F28" s="106"/>
    </row>
    <row r="29" spans="1:8" ht="19.2" customHeight="1" x14ac:dyDescent="0.3">
      <c r="A29" s="25" t="s">
        <v>67</v>
      </c>
      <c r="B29" s="87">
        <v>50.944000000000003</v>
      </c>
      <c r="C29" s="54">
        <v>15</v>
      </c>
      <c r="D29" s="95">
        <f>50.944-25.08</f>
        <v>25.864000000000004</v>
      </c>
      <c r="E29" s="108"/>
      <c r="F29" s="108"/>
    </row>
    <row r="30" spans="1:8" ht="19.2" customHeight="1" x14ac:dyDescent="0.3">
      <c r="A30" s="25" t="s">
        <v>76</v>
      </c>
      <c r="B30" s="87">
        <v>25</v>
      </c>
      <c r="C30" s="56"/>
      <c r="D30" s="57"/>
      <c r="E30" s="106"/>
      <c r="F30" s="106"/>
    </row>
    <row r="31" spans="1:8" ht="54" customHeight="1" x14ac:dyDescent="0.3">
      <c r="A31" s="25" t="s">
        <v>152</v>
      </c>
      <c r="B31" s="54">
        <v>19</v>
      </c>
      <c r="C31" s="56"/>
      <c r="D31" s="57"/>
      <c r="E31" s="58" t="s">
        <v>169</v>
      </c>
    </row>
    <row r="32" spans="1:8" ht="66.75" customHeight="1" x14ac:dyDescent="0.3">
      <c r="A32" s="51" t="s">
        <v>72</v>
      </c>
      <c r="B32" s="34" t="s">
        <v>37</v>
      </c>
      <c r="C32" s="34" t="s">
        <v>38</v>
      </c>
      <c r="D32" s="34" t="s">
        <v>40</v>
      </c>
      <c r="E32" s="34" t="s">
        <v>68</v>
      </c>
      <c r="F32" s="34" t="s">
        <v>41</v>
      </c>
      <c r="G32" s="34" t="s">
        <v>55</v>
      </c>
      <c r="H32" s="34" t="s">
        <v>73</v>
      </c>
    </row>
    <row r="33" spans="1:8" ht="28.8" x14ac:dyDescent="0.3">
      <c r="A33" s="37" t="s">
        <v>176</v>
      </c>
      <c r="B33" s="40"/>
      <c r="C33" s="40"/>
      <c r="D33" s="125"/>
      <c r="E33" s="101"/>
      <c r="F33" s="125"/>
      <c r="G33" s="100"/>
      <c r="H33" s="126" t="s">
        <v>180</v>
      </c>
    </row>
    <row r="34" spans="1:8" x14ac:dyDescent="0.3">
      <c r="A34" s="37" t="s">
        <v>175</v>
      </c>
      <c r="B34" s="91" t="s">
        <v>145</v>
      </c>
      <c r="C34" s="100" t="s">
        <v>158</v>
      </c>
      <c r="D34" s="100">
        <v>864</v>
      </c>
      <c r="E34" s="100">
        <v>100279</v>
      </c>
      <c r="F34" s="100">
        <v>50</v>
      </c>
      <c r="G34" s="100">
        <v>40</v>
      </c>
      <c r="H34" s="125" t="s">
        <v>177</v>
      </c>
    </row>
    <row r="35" spans="1:8" x14ac:dyDescent="0.3">
      <c r="A35" s="37" t="s">
        <v>154</v>
      </c>
      <c r="B35" s="91" t="s">
        <v>145</v>
      </c>
      <c r="C35" s="100" t="s">
        <v>158</v>
      </c>
      <c r="D35" s="100">
        <v>864</v>
      </c>
      <c r="E35" s="100">
        <v>98742</v>
      </c>
      <c r="F35" s="100">
        <v>50</v>
      </c>
      <c r="G35" s="100">
        <v>40</v>
      </c>
      <c r="H35" s="125" t="s">
        <v>177</v>
      </c>
    </row>
    <row r="36" spans="1:8" x14ac:dyDescent="0.3">
      <c r="A36" s="37" t="s">
        <v>155</v>
      </c>
      <c r="B36" s="91" t="s">
        <v>145</v>
      </c>
      <c r="C36" s="109">
        <v>28100</v>
      </c>
      <c r="D36" s="100">
        <v>1036</v>
      </c>
      <c r="E36" s="100">
        <v>100142</v>
      </c>
      <c r="F36" s="100">
        <v>90</v>
      </c>
      <c r="G36" s="100">
        <v>88</v>
      </c>
      <c r="H36" s="125" t="s">
        <v>177</v>
      </c>
    </row>
    <row r="37" spans="1:8" x14ac:dyDescent="0.3">
      <c r="A37" s="37" t="s">
        <v>153</v>
      </c>
      <c r="B37" s="91" t="s">
        <v>145</v>
      </c>
      <c r="C37" s="100" t="s">
        <v>158</v>
      </c>
      <c r="D37" s="100">
        <v>864</v>
      </c>
      <c r="E37" s="100">
        <v>100362</v>
      </c>
      <c r="F37" s="100">
        <v>50</v>
      </c>
      <c r="G37" s="100">
        <v>40</v>
      </c>
      <c r="H37" s="125" t="s">
        <v>177</v>
      </c>
    </row>
    <row r="38" spans="1:8" ht="57.6" x14ac:dyDescent="0.3">
      <c r="A38" s="51" t="s">
        <v>75</v>
      </c>
      <c r="B38" s="34" t="s">
        <v>37</v>
      </c>
      <c r="C38" s="34" t="s">
        <v>38</v>
      </c>
      <c r="D38" s="34" t="s">
        <v>40</v>
      </c>
      <c r="E38" s="34" t="s">
        <v>77</v>
      </c>
      <c r="F38" s="34" t="s">
        <v>41</v>
      </c>
      <c r="G38" s="34" t="s">
        <v>55</v>
      </c>
      <c r="H38" s="34" t="s">
        <v>74</v>
      </c>
    </row>
    <row r="39" spans="1:8" s="115" customFormat="1" x14ac:dyDescent="0.3">
      <c r="A39" s="122" t="s">
        <v>156</v>
      </c>
      <c r="B39" s="123" t="s">
        <v>145</v>
      </c>
      <c r="C39" s="123" t="s">
        <v>159</v>
      </c>
      <c r="D39" s="123">
        <v>3500</v>
      </c>
      <c r="E39" s="124">
        <v>338865</v>
      </c>
      <c r="F39" s="123">
        <v>54</v>
      </c>
      <c r="G39" s="123">
        <v>50</v>
      </c>
      <c r="H39" s="125" t="s">
        <v>177</v>
      </c>
    </row>
    <row r="40" spans="1:8" x14ac:dyDescent="0.3">
      <c r="A40" s="37" t="s">
        <v>69</v>
      </c>
      <c r="B40" s="40"/>
      <c r="C40" s="40"/>
      <c r="D40" s="40"/>
      <c r="E40" s="40"/>
      <c r="F40" s="40"/>
      <c r="G40" s="40"/>
      <c r="H40" s="40"/>
    </row>
    <row r="41" spans="1:8" x14ac:dyDescent="0.3">
      <c r="A41" s="37" t="s">
        <v>70</v>
      </c>
      <c r="B41" s="40"/>
      <c r="C41" s="40"/>
      <c r="D41" s="40"/>
      <c r="E41" s="40"/>
      <c r="F41" s="40"/>
      <c r="G41" s="40"/>
      <c r="H41" s="40"/>
    </row>
    <row r="42" spans="1:8" ht="57.6" x14ac:dyDescent="0.3">
      <c r="A42" s="51" t="s">
        <v>71</v>
      </c>
      <c r="B42" s="34" t="s">
        <v>37</v>
      </c>
      <c r="C42" s="34" t="s">
        <v>38</v>
      </c>
      <c r="D42" s="34" t="s">
        <v>161</v>
      </c>
      <c r="E42" s="34" t="s">
        <v>41</v>
      </c>
      <c r="F42" s="34" t="s">
        <v>55</v>
      </c>
      <c r="G42" s="34" t="s">
        <v>78</v>
      </c>
    </row>
    <row r="43" spans="1:8" x14ac:dyDescent="0.3">
      <c r="A43" s="37" t="s">
        <v>157</v>
      </c>
      <c r="B43" s="100" t="s">
        <v>145</v>
      </c>
      <c r="C43" s="100">
        <v>2013</v>
      </c>
      <c r="D43" s="100">
        <v>350</v>
      </c>
      <c r="E43" s="100">
        <v>20</v>
      </c>
      <c r="F43" s="100">
        <v>14</v>
      </c>
      <c r="G43" s="125" t="s">
        <v>177</v>
      </c>
      <c r="H43" s="35"/>
    </row>
    <row r="44" spans="1:8" x14ac:dyDescent="0.3">
      <c r="A44" s="37" t="s">
        <v>178</v>
      </c>
      <c r="B44" s="100" t="s">
        <v>145</v>
      </c>
      <c r="C44" s="100" t="s">
        <v>160</v>
      </c>
      <c r="D44" s="100">
        <v>350</v>
      </c>
      <c r="E44" s="100">
        <v>50</v>
      </c>
      <c r="F44" s="100"/>
      <c r="G44" s="125" t="s">
        <v>177</v>
      </c>
      <c r="H44" s="35"/>
    </row>
    <row r="45" spans="1:8" x14ac:dyDescent="0.3">
      <c r="A45" s="37" t="s">
        <v>179</v>
      </c>
      <c r="B45" s="100" t="s">
        <v>145</v>
      </c>
      <c r="C45" s="100" t="s">
        <v>160</v>
      </c>
      <c r="D45" s="100">
        <v>350</v>
      </c>
      <c r="E45" s="100">
        <v>50</v>
      </c>
      <c r="F45" s="100"/>
      <c r="G45" s="125" t="s">
        <v>177</v>
      </c>
      <c r="H45" s="35"/>
    </row>
    <row r="46" spans="1:8" x14ac:dyDescent="0.3">
      <c r="H46" s="4"/>
    </row>
  </sheetData>
  <mergeCells count="8">
    <mergeCell ref="A23:D23"/>
    <mergeCell ref="B1:D1"/>
    <mergeCell ref="A3:D3"/>
    <mergeCell ref="G9:J9"/>
    <mergeCell ref="H7:H8"/>
    <mergeCell ref="C22:D22"/>
    <mergeCell ref="C19:D19"/>
    <mergeCell ref="C20:D20"/>
  </mergeCells>
  <pageMargins left="0.7" right="0.7" top="0.75" bottom="0.75" header="0.3" footer="0.3"/>
  <pageSetup paperSize="9" scale="3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M25"/>
  <sheetViews>
    <sheetView tabSelected="1" view="pageBreakPreview" zoomScale="60" zoomScaleNormal="90" workbookViewId="0">
      <selection activeCell="B5" sqref="B5"/>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16" customWidth="1"/>
    <col min="12" max="12" width="42.44140625" customWidth="1"/>
    <col min="13" max="13" width="22.5546875" customWidth="1"/>
  </cols>
  <sheetData>
    <row r="1" spans="1:13" ht="49.5" customHeight="1" thickBot="1" x14ac:dyDescent="0.35">
      <c r="A1" s="7" t="s">
        <v>133</v>
      </c>
      <c r="B1" s="198" t="str">
        <f>Ūdenssaimniec_ESOŠS_VĒRTĒJUMS!B1</f>
        <v>DOBELE</v>
      </c>
      <c r="C1" s="199"/>
      <c r="D1" s="199"/>
      <c r="E1" s="74"/>
      <c r="F1" s="55"/>
    </row>
    <row r="2" spans="1:13" ht="21.75" customHeight="1" x14ac:dyDescent="0.3">
      <c r="A2" s="5"/>
      <c r="B2" s="6"/>
      <c r="C2" s="6"/>
      <c r="D2" s="6"/>
      <c r="E2" s="6"/>
    </row>
    <row r="3" spans="1:13" s="4" customFormat="1" ht="18" customHeight="1" x14ac:dyDescent="0.3">
      <c r="A3" s="184" t="s">
        <v>35</v>
      </c>
      <c r="B3" s="184"/>
      <c r="C3" s="184"/>
      <c r="D3" s="184"/>
      <c r="E3" s="75"/>
    </row>
    <row r="4" spans="1:13" ht="29.4" customHeight="1" x14ac:dyDescent="0.3">
      <c r="A4" s="39" t="s">
        <v>43</v>
      </c>
      <c r="B4" s="30">
        <v>308488</v>
      </c>
      <c r="C4" s="28">
        <v>100</v>
      </c>
      <c r="D4" s="22"/>
      <c r="E4" s="76"/>
    </row>
    <row r="5" spans="1:13" ht="28.8" x14ac:dyDescent="0.3">
      <c r="A5" s="23" t="s">
        <v>36</v>
      </c>
      <c r="B5" s="30"/>
      <c r="C5" s="33">
        <f>B5/B4</f>
        <v>0</v>
      </c>
      <c r="D5" s="10"/>
      <c r="E5" s="77"/>
    </row>
    <row r="6" spans="1:13" ht="28.8" x14ac:dyDescent="0.3">
      <c r="A6" s="23" t="s">
        <v>84</v>
      </c>
      <c r="B6" s="30">
        <v>3397</v>
      </c>
      <c r="C6" s="29">
        <f>B6/B4</f>
        <v>1.1011773553590416E-2</v>
      </c>
      <c r="D6" s="10"/>
      <c r="E6" s="77"/>
      <c r="F6" s="55"/>
    </row>
    <row r="7" spans="1:13" ht="52.2" customHeight="1" x14ac:dyDescent="0.3">
      <c r="A7" s="59" t="s">
        <v>91</v>
      </c>
      <c r="B7" s="34" t="s">
        <v>37</v>
      </c>
      <c r="C7" s="34" t="s">
        <v>38</v>
      </c>
      <c r="D7" s="34" t="s">
        <v>40</v>
      </c>
      <c r="E7" s="34" t="s">
        <v>129</v>
      </c>
      <c r="F7" s="34" t="s">
        <v>42</v>
      </c>
      <c r="G7" s="34" t="s">
        <v>41</v>
      </c>
      <c r="H7" s="34" t="s">
        <v>55</v>
      </c>
      <c r="I7" s="97" t="s">
        <v>44</v>
      </c>
      <c r="J7" s="34" t="s">
        <v>53</v>
      </c>
      <c r="K7" s="34" t="s">
        <v>54</v>
      </c>
    </row>
    <row r="8" spans="1:13" s="36" customFormat="1" ht="28.8" customHeight="1" x14ac:dyDescent="0.3">
      <c r="A8" s="85" t="s">
        <v>141</v>
      </c>
      <c r="B8" s="100" t="s">
        <v>139</v>
      </c>
      <c r="C8" s="100" t="s">
        <v>143</v>
      </c>
      <c r="D8" s="100">
        <v>3500</v>
      </c>
      <c r="E8" s="101">
        <v>20416</v>
      </c>
      <c r="F8" s="100">
        <v>455107</v>
      </c>
      <c r="G8" s="100">
        <v>60</v>
      </c>
      <c r="H8" s="100">
        <v>58</v>
      </c>
      <c r="I8" s="102">
        <v>84407</v>
      </c>
      <c r="J8" s="142">
        <v>503</v>
      </c>
      <c r="K8" s="203" t="s">
        <v>190</v>
      </c>
      <c r="L8" s="103"/>
      <c r="M8" s="103"/>
    </row>
    <row r="9" spans="1:13" s="36" customFormat="1" x14ac:dyDescent="0.3">
      <c r="A9" s="37" t="s">
        <v>45</v>
      </c>
      <c r="B9" s="40"/>
      <c r="C9" s="40"/>
      <c r="D9" s="40"/>
      <c r="E9" s="40"/>
      <c r="F9" s="40"/>
      <c r="G9" s="40"/>
      <c r="H9" s="40"/>
      <c r="I9" s="98"/>
      <c r="J9" s="143"/>
      <c r="K9" s="204"/>
    </row>
    <row r="10" spans="1:13" s="36" customFormat="1" x14ac:dyDescent="0.3">
      <c r="A10" s="37" t="s">
        <v>46</v>
      </c>
      <c r="B10" s="40"/>
      <c r="C10" s="40"/>
      <c r="D10" s="40"/>
      <c r="E10" s="40"/>
      <c r="F10" s="40"/>
      <c r="G10" s="40"/>
      <c r="H10" s="40"/>
      <c r="I10" s="98"/>
      <c r="J10" s="143"/>
      <c r="K10" s="204"/>
    </row>
    <row r="11" spans="1:13" s="36" customFormat="1" ht="77.400000000000006" customHeight="1" x14ac:dyDescent="0.3">
      <c r="A11" s="83" t="s">
        <v>136</v>
      </c>
      <c r="B11" s="40" t="s">
        <v>144</v>
      </c>
      <c r="C11" s="35"/>
      <c r="D11" s="35"/>
      <c r="E11" s="35"/>
      <c r="F11" s="35"/>
      <c r="G11" s="35"/>
      <c r="H11" s="35"/>
      <c r="I11" s="99"/>
      <c r="J11" s="81"/>
      <c r="K11" s="205"/>
    </row>
    <row r="12" spans="1:13" s="36" customFormat="1" x14ac:dyDescent="0.3">
      <c r="A12" s="35"/>
      <c r="B12" s="35"/>
      <c r="C12" s="35"/>
      <c r="D12" s="35"/>
      <c r="E12" s="35"/>
      <c r="F12" s="35"/>
      <c r="G12" s="35"/>
      <c r="H12" s="35"/>
      <c r="I12" s="35"/>
      <c r="J12" s="81"/>
      <c r="K12" s="81"/>
    </row>
    <row r="13" spans="1:13" ht="46.95" customHeight="1" x14ac:dyDescent="0.3">
      <c r="A13" s="34" t="s">
        <v>39</v>
      </c>
      <c r="B13" s="34" t="s">
        <v>79</v>
      </c>
      <c r="C13" s="34" t="s">
        <v>130</v>
      </c>
      <c r="D13" s="34" t="s">
        <v>47</v>
      </c>
      <c r="E13" s="35"/>
      <c r="F13" s="36"/>
    </row>
    <row r="14" spans="1:13" x14ac:dyDescent="0.3">
      <c r="A14" s="200" t="s">
        <v>142</v>
      </c>
      <c r="B14" s="38" t="s">
        <v>48</v>
      </c>
      <c r="C14" s="41">
        <v>414.79</v>
      </c>
      <c r="D14" s="41">
        <v>7.6</v>
      </c>
      <c r="E14" s="78"/>
      <c r="F14" s="36"/>
    </row>
    <row r="15" spans="1:13" x14ac:dyDescent="0.3">
      <c r="A15" s="201"/>
      <c r="B15" s="38" t="s">
        <v>49</v>
      </c>
      <c r="C15" s="41">
        <v>633.25</v>
      </c>
      <c r="D15" s="41">
        <v>336.75</v>
      </c>
      <c r="E15" s="78"/>
      <c r="F15" s="36"/>
    </row>
    <row r="16" spans="1:13" x14ac:dyDescent="0.3">
      <c r="A16" s="201"/>
      <c r="B16" s="38" t="s">
        <v>50</v>
      </c>
      <c r="C16" s="41">
        <v>279.35000000000002</v>
      </c>
      <c r="D16" s="41">
        <v>3.8</v>
      </c>
      <c r="E16" s="78"/>
      <c r="F16" s="36"/>
    </row>
    <row r="17" spans="1:6" x14ac:dyDescent="0.3">
      <c r="A17" s="201"/>
      <c r="B17" s="38" t="s">
        <v>51</v>
      </c>
      <c r="C17" s="41">
        <v>54.04</v>
      </c>
      <c r="D17" s="41">
        <v>7.08</v>
      </c>
      <c r="E17" s="78"/>
      <c r="F17" s="36"/>
    </row>
    <row r="18" spans="1:6" x14ac:dyDescent="0.3">
      <c r="A18" s="201"/>
      <c r="B18" s="38" t="s">
        <v>52</v>
      </c>
      <c r="C18" s="41">
        <v>8.69</v>
      </c>
      <c r="D18" s="41">
        <v>0.17</v>
      </c>
      <c r="E18" s="78"/>
      <c r="F18" s="36"/>
    </row>
    <row r="19" spans="1:6" ht="28.8" x14ac:dyDescent="0.3">
      <c r="A19" s="202"/>
      <c r="B19" s="79" t="s">
        <v>131</v>
      </c>
      <c r="C19" s="41">
        <v>8620</v>
      </c>
      <c r="D19" s="28"/>
      <c r="E19" s="78"/>
      <c r="F19" s="36"/>
    </row>
    <row r="20" spans="1:6" ht="29.4" customHeight="1" x14ac:dyDescent="0.3">
      <c r="A20" s="78"/>
      <c r="B20" s="36"/>
    </row>
    <row r="21" spans="1:6" x14ac:dyDescent="0.3">
      <c r="A21" s="78"/>
      <c r="B21" s="36"/>
    </row>
    <row r="22" spans="1:6" x14ac:dyDescent="0.3">
      <c r="A22" s="78"/>
      <c r="B22" s="36"/>
    </row>
    <row r="23" spans="1:6" x14ac:dyDescent="0.3">
      <c r="A23" s="78"/>
      <c r="B23" s="36"/>
    </row>
    <row r="24" spans="1:6" x14ac:dyDescent="0.3">
      <c r="A24" s="78"/>
      <c r="B24" s="36"/>
    </row>
    <row r="25" spans="1:6" x14ac:dyDescent="0.3">
      <c r="A25"/>
    </row>
  </sheetData>
  <mergeCells count="4">
    <mergeCell ref="B1:D1"/>
    <mergeCell ref="A3:D3"/>
    <mergeCell ref="A14:A19"/>
    <mergeCell ref="K8:K11"/>
  </mergeCells>
  <pageMargins left="0.7" right="0.7" top="0.75" bottom="0.75" header="0.3" footer="0.3"/>
  <pageSetup paperSize="9"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view="pageBreakPreview" topLeftCell="A2" zoomScale="60" zoomScaleNormal="60" workbookViewId="0">
      <selection activeCell="H22" sqref="H22"/>
    </sheetView>
  </sheetViews>
  <sheetFormatPr defaultRowHeight="14.4" x14ac:dyDescent="0.3"/>
  <cols>
    <col min="1" max="1" width="55.109375" style="3" customWidth="1"/>
    <col min="2" max="2" width="47.10937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133</v>
      </c>
      <c r="B1" s="206" t="s">
        <v>138</v>
      </c>
      <c r="C1" s="183"/>
      <c r="D1" s="55"/>
    </row>
    <row r="2" spans="1:4" ht="21.75" customHeight="1" x14ac:dyDescent="0.3">
      <c r="A2" s="5"/>
      <c r="B2" s="6"/>
      <c r="C2" s="6"/>
    </row>
    <row r="3" spans="1:4" s="4" customFormat="1" ht="18" customHeight="1" x14ac:dyDescent="0.3">
      <c r="A3" s="184" t="s">
        <v>60</v>
      </c>
      <c r="B3" s="184"/>
      <c r="C3" s="184"/>
    </row>
    <row r="4" spans="1:4" s="44" customFormat="1" ht="30" customHeight="1" x14ac:dyDescent="0.3">
      <c r="A4" s="45" t="s">
        <v>58</v>
      </c>
      <c r="B4" s="46" t="s">
        <v>137</v>
      </c>
      <c r="C4" s="28"/>
    </row>
    <row r="5" spans="1:4" s="44" customFormat="1" ht="30" customHeight="1" x14ac:dyDescent="0.3">
      <c r="A5" s="45" t="s">
        <v>59</v>
      </c>
      <c r="B5" s="30">
        <v>4848701</v>
      </c>
      <c r="C5" s="28"/>
    </row>
    <row r="6" spans="1:4" s="44" customFormat="1" ht="58.2" customHeight="1" x14ac:dyDescent="0.3">
      <c r="A6" s="45" t="s">
        <v>98</v>
      </c>
      <c r="B6" s="121">
        <v>1883158</v>
      </c>
      <c r="C6" s="141" t="s">
        <v>195</v>
      </c>
    </row>
    <row r="7" spans="1:4" s="44" customFormat="1" ht="30" customHeight="1" x14ac:dyDescent="0.3">
      <c r="A7" s="45" t="s">
        <v>97</v>
      </c>
      <c r="B7" s="60" t="s">
        <v>198</v>
      </c>
      <c r="C7" s="28"/>
      <c r="D7" s="43"/>
    </row>
    <row r="8" spans="1:4" s="44" customFormat="1" ht="28.8" x14ac:dyDescent="0.3">
      <c r="A8" s="45" t="s">
        <v>80</v>
      </c>
      <c r="B8" s="117" t="s">
        <v>174</v>
      </c>
      <c r="C8" s="141" t="s">
        <v>196</v>
      </c>
    </row>
    <row r="9" spans="1:4" s="44" customFormat="1" x14ac:dyDescent="0.3">
      <c r="A9" s="49"/>
      <c r="B9" s="50"/>
      <c r="C9" s="50"/>
      <c r="D9" s="43"/>
    </row>
    <row r="10" spans="1:4" ht="29.4" customHeight="1" x14ac:dyDescent="0.3">
      <c r="A10" s="39" t="s">
        <v>173</v>
      </c>
      <c r="B10" s="92">
        <v>1.5</v>
      </c>
      <c r="C10" s="141" t="s">
        <v>171</v>
      </c>
    </row>
    <row r="11" spans="1:4" x14ac:dyDescent="0.3">
      <c r="A11" s="23" t="s">
        <v>57</v>
      </c>
      <c r="B11" s="93">
        <v>0.73</v>
      </c>
      <c r="C11" s="33">
        <f>B11/B10</f>
        <v>0.48666666666666664</v>
      </c>
    </row>
    <row r="12" spans="1:4" x14ac:dyDescent="0.3">
      <c r="A12" s="23" t="s">
        <v>56</v>
      </c>
      <c r="B12" s="93">
        <v>0.77</v>
      </c>
      <c r="C12" s="29">
        <f>B12/B10</f>
        <v>0.51333333333333331</v>
      </c>
    </row>
    <row r="13" spans="1:4" ht="76.8" customHeight="1" x14ac:dyDescent="0.3">
      <c r="A13" s="47" t="s">
        <v>132</v>
      </c>
      <c r="B13" s="30" t="s">
        <v>168</v>
      </c>
      <c r="C13" s="141" t="s">
        <v>197</v>
      </c>
    </row>
    <row r="14" spans="1:4" x14ac:dyDescent="0.3">
      <c r="A14" s="47" t="s">
        <v>99</v>
      </c>
      <c r="B14" s="118">
        <v>494445</v>
      </c>
      <c r="C14" s="28"/>
    </row>
    <row r="15" spans="1:4" x14ac:dyDescent="0.3">
      <c r="A15" s="64" t="s">
        <v>100</v>
      </c>
      <c r="B15" s="119">
        <v>388258</v>
      </c>
      <c r="C15" s="28"/>
    </row>
    <row r="16" spans="1:4" ht="28.8" x14ac:dyDescent="0.3">
      <c r="A16" s="62" t="s">
        <v>63</v>
      </c>
      <c r="B16" s="138" t="s">
        <v>191</v>
      </c>
      <c r="C16" s="63"/>
      <c r="D16" s="43"/>
    </row>
    <row r="17" spans="1:4" ht="42" customHeight="1" x14ac:dyDescent="0.3">
      <c r="A17" s="62" t="s">
        <v>23</v>
      </c>
      <c r="B17" s="60" t="s">
        <v>192</v>
      </c>
      <c r="C17" s="63"/>
    </row>
    <row r="18" spans="1:4" ht="28.8" x14ac:dyDescent="0.3">
      <c r="A18" s="62" t="s">
        <v>85</v>
      </c>
      <c r="B18" s="139" t="s">
        <v>193</v>
      </c>
      <c r="C18" s="63"/>
      <c r="D18" s="55"/>
    </row>
    <row r="19" spans="1:4" ht="15.6" customHeight="1" x14ac:dyDescent="0.3">
      <c r="A19" s="207" t="s">
        <v>61</v>
      </c>
      <c r="B19" s="208"/>
      <c r="C19" s="207"/>
    </row>
    <row r="20" spans="1:4" x14ac:dyDescent="0.3">
      <c r="A20" s="39" t="s">
        <v>172</v>
      </c>
      <c r="B20" s="93">
        <v>0.97</v>
      </c>
      <c r="C20" s="141" t="s">
        <v>170</v>
      </c>
    </row>
    <row r="21" spans="1:4" x14ac:dyDescent="0.3">
      <c r="A21" s="47" t="s">
        <v>101</v>
      </c>
      <c r="B21" s="118">
        <v>327050</v>
      </c>
      <c r="C21" s="28"/>
    </row>
    <row r="22" spans="1:4" x14ac:dyDescent="0.3">
      <c r="A22" s="47" t="s">
        <v>102</v>
      </c>
      <c r="B22" s="118">
        <v>223344</v>
      </c>
      <c r="C22" s="28"/>
    </row>
    <row r="23" spans="1:4" ht="28.8" x14ac:dyDescent="0.3">
      <c r="A23" s="48" t="s">
        <v>62</v>
      </c>
      <c r="B23" s="138" t="s">
        <v>191</v>
      </c>
      <c r="C23" s="28"/>
    </row>
    <row r="24" spans="1:4" ht="28.8" x14ac:dyDescent="0.3">
      <c r="A24" s="48" t="s">
        <v>23</v>
      </c>
      <c r="B24" s="60" t="s">
        <v>192</v>
      </c>
      <c r="C24" s="28"/>
      <c r="D24" s="116"/>
    </row>
    <row r="25" spans="1:4" ht="61.5" customHeight="1" x14ac:dyDescent="0.3">
      <c r="A25" s="48" t="s">
        <v>64</v>
      </c>
      <c r="B25" s="139" t="s">
        <v>194</v>
      </c>
      <c r="C25" s="28"/>
    </row>
    <row r="26" spans="1:4" x14ac:dyDescent="0.3">
      <c r="A26" s="55"/>
    </row>
  </sheetData>
  <mergeCells count="3">
    <mergeCell ref="B1:C1"/>
    <mergeCell ref="A3:C3"/>
    <mergeCell ref="A19:C19"/>
  </mergeCells>
  <phoneticPr fontId="38" type="noConversion"/>
  <pageMargins left="0.7" right="0.7" top="0.75" bottom="0.75" header="0.3" footer="0.3"/>
  <pageSetup paperSize="9" scale="6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F1C236-7773-49B8-8911-3E9E673F4430}">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6</vt:i4>
      </vt:variant>
      <vt:variant>
        <vt:lpstr>Diapazoni ar nosaukumiem</vt:lpstr>
      </vt:variant>
      <vt:variant>
        <vt:i4>2</vt:i4>
      </vt:variant>
    </vt:vector>
  </HeadingPairs>
  <TitlesOfParts>
    <vt:vector size="8" baseType="lpstr">
      <vt:lpstr>Investiciju_plans_POST2020</vt:lpstr>
      <vt:lpstr>Par aglo. un dec.kan.</vt:lpstr>
      <vt:lpstr>Ūdenssaimniec_ESOŠS_VĒRTĒJUMS</vt:lpstr>
      <vt:lpstr>NAI_esošais_vērtējums</vt:lpstr>
      <vt:lpstr>Ekonomiskais_novērtējums</vt:lpstr>
      <vt:lpstr>Sheet1</vt:lpstr>
      <vt:lpstr>Investiciju_plans_POST2020!Drukas_apgabals</vt:lpstr>
      <vt:lpstr>Ūdenssaimniec_ESOŠS_VĒRTĒJUMS!Drukas_apgabals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2020-03-23T09:43:53Z</dcterms:modified>
</cp:coreProperties>
</file>