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56"/>
  <workbookPr filterPrivacy="1" defaultThemeVersion="124226"/>
  <xr:revisionPtr revIDLastSave="0" documentId="13_ncr:1_{7AD87277-BB74-49ED-A8E8-C264420379BF}" xr6:coauthVersionLast="36" xr6:coauthVersionMax="45" xr10:uidLastSave="{00000000-0000-0000-0000-000000000000}"/>
  <bookViews>
    <workbookView xWindow="0" yWindow="0" windowWidth="23040" windowHeight="9060" tabRatio="763" xr2:uid="{00000000-000D-0000-FFFF-FFFF00000000}"/>
  </bookViews>
  <sheets>
    <sheet name="Investiciju_plans_POST2020" sheetId="10" r:id="rId1"/>
    <sheet name="Par aglo. un dec.kan." sheetId="2" r:id="rId2"/>
    <sheet name="Ūdenssaimniec_ESOŠS_VĒRTĒJUMS" sheetId="7" r:id="rId3"/>
    <sheet name="NAI_esošais_vērtējums" sheetId="8" r:id="rId4"/>
    <sheet name="Ekonomiskais_novērtējums" sheetId="9" r:id="rId5"/>
  </sheets>
  <calcPr calcId="191029"/>
</workbook>
</file>

<file path=xl/calcChain.xml><?xml version="1.0" encoding="utf-8"?>
<calcChain xmlns="http://schemas.openxmlformats.org/spreadsheetml/2006/main">
  <c r="H7" i="10" l="1"/>
  <c r="D8" i="10"/>
  <c r="H8" i="10"/>
  <c r="D9" i="10"/>
  <c r="D7" i="10" s="1"/>
  <c r="H9" i="10"/>
  <c r="D10" i="10"/>
  <c r="H10" i="10"/>
  <c r="D11" i="10"/>
  <c r="H11" i="10"/>
  <c r="D12" i="10"/>
  <c r="D16" i="10"/>
  <c r="D15" i="10" s="1"/>
  <c r="H16" i="10"/>
  <c r="D17" i="10"/>
  <c r="D18" i="10"/>
  <c r="H18" i="10"/>
  <c r="H15" i="10" s="1"/>
  <c r="H19" i="10"/>
  <c r="D20" i="10"/>
  <c r="D19" i="10" s="1"/>
  <c r="D25" i="10"/>
  <c r="H25" i="10"/>
  <c r="H24" i="10" s="1"/>
  <c r="D26" i="10"/>
  <c r="D24" i="10" s="1"/>
  <c r="H26" i="10"/>
  <c r="H27" i="10"/>
  <c r="D28" i="10"/>
  <c r="D31" i="10"/>
  <c r="H31" i="10"/>
  <c r="F8" i="7" l="1"/>
  <c r="J45" i="7" l="1"/>
  <c r="C27" i="7" l="1"/>
  <c r="C26" i="7"/>
  <c r="B1" i="9"/>
  <c r="B1" i="8"/>
  <c r="C12" i="9"/>
  <c r="C11" i="9"/>
  <c r="C5" i="8"/>
  <c r="C6" i="8"/>
  <c r="C10" i="7"/>
  <c r="C7" i="7"/>
  <c r="C8" i="7"/>
</calcChain>
</file>

<file path=xl/sharedStrings.xml><?xml version="1.0" encoding="utf-8"?>
<sst xmlns="http://schemas.openxmlformats.org/spreadsheetml/2006/main" count="285" uniqueCount="201">
  <si>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</si>
  <si>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</si>
  <si>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</si>
  <si>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</si>
  <si>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</si>
  <si>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</si>
  <si>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</si>
  <si>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</si>
  <si>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</si>
  <si>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</si>
  <si>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</si>
  <si>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</si>
  <si>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</si>
  <si>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</si>
  <si>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</si>
  <si>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</si>
  <si>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</si>
  <si>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</si>
  <si>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</si>
  <si>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t>Plānoto darbu izmaksas 2019.gada salīdzināmajās cenās</t>
    </r>
    <r>
      <rPr>
        <sz val="11"/>
        <color theme="1"/>
        <rFont val="Calibri"/>
        <family val="2"/>
        <charset val="186"/>
        <scheme val="minor"/>
      </rPr>
      <t xml:space="preserve"> 
(EUR)</t>
    </r>
  </si>
  <si>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</si>
  <si>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</si>
  <si>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</si>
  <si>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</si>
  <si>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</si>
  <si>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</si>
  <si>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</si>
  <si>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</si>
  <si>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</si>
  <si>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</si>
  <si>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</si>
  <si>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</si>
  <si>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</si>
  <si>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</si>
  <si>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</si>
  <si>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</si>
  <si>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</si>
  <si>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</si>
  <si>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</si>
  <si>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</si>
  <si>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</si>
  <si>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</si>
  <si>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</si>
  <si>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</si>
  <si>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</si>
  <si>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</si>
  <si>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</si>
  <si>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</si>
  <si>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</si>
  <si>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</si>
  <si>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</si>
  <si>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</si>
  <si>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</si>
  <si>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</si>
  <si>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</si>
  <si>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</si>
  <si>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</si>
  <si>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</si>
  <si>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</si>
  <si>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</si>
  <si>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</si>
  <si>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</si>
  <si>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</si>
  <si>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</si>
  <si>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</si>
  <si>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</si>
  <si>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</si>
  <si>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</si>
  <si>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</si>
  <si>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</si>
  <si>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</si>
  <si>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</si>
  <si>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</si>
  <si>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</si>
  <si>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</si>
  <si>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</si>
  <si>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</si>
  <si>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</si>
  <si>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</si>
  <si>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</si>
  <si>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</si>
  <si>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</si>
  <si>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</si>
  <si>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</si>
  <si>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</si>
  <si>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</si>
  <si>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t>t.sk. tīkli vecāki par 50 gadiem (celti pirms 1970.gada), km</t>
  </si>
  <si>
    <t>t.sk. tīkli vecāki par 30 gadiem (celti pirms 1990.gada), km</t>
  </si>
  <si>
    <t>Lietus notekūdeņu pieslēguma vietu skaits pie centralizēto kanalizācijas tīklu sistēmas (gab.)</t>
  </si>
  <si>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</si>
  <si>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</si>
  <si>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</si>
  <si>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</si>
  <si>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</si>
  <si>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</si>
  <si>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</si>
  <si>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</si>
  <si>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</si>
  <si>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</si>
  <si>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</si>
  <si>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</si>
  <si>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</si>
  <si>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</si>
  <si>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</si>
  <si>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</si>
  <si>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</si>
  <si>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</si>
  <si>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</si>
  <si>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</si>
  <si>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</si>
  <si>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</si>
  <si>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</si>
  <si>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</si>
  <si>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</si>
  <si>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</si>
  <si>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</si>
  <si>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</si>
  <si>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</si>
  <si>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</si>
  <si>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</si>
  <si>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</si>
  <si>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</si>
  <si>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</si>
  <si>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</si>
  <si>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</si>
  <si>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</si>
  <si>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</si>
  <si>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</si>
  <si>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</si>
  <si>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</si>
  <si>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</si>
  <si>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</si>
  <si>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</si>
  <si>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</si>
  <si>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</si>
  <si>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</si>
  <si>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</si>
  <si>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</si>
  <si>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</si>
  <si>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</si>
  <si>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Tiek  reģistrēti tie asenizācijas pakalpojuma sniedzēi, kuri nodod savaktos notekūdeņus Ogres NAI (vadītājs Alberts Vilcāns, t. 29120766, alberts.vilcans@ogreskomunikacijas.lv )</t>
  </si>
  <si>
    <t>reģistra izveidi un kontroli veiks PA "Ogres komunikācijas", noteikumu 
izpildes kontroli veiks pašvaldības policija</t>
  </si>
  <si>
    <t>dati - 01.01.2019.</t>
  </si>
  <si>
    <t>līdz 31.12.2019.</t>
  </si>
  <si>
    <t>1 (1)</t>
  </si>
  <si>
    <t>NAV</t>
  </si>
  <si>
    <t>orientējoši</t>
  </si>
  <si>
    <t>Doles iela 1</t>
  </si>
  <si>
    <t>Ogres novada pašvaldības aģentūra "Ogres komunikācijas"</t>
  </si>
  <si>
    <t>Ogres novada pašvaldība (PA "Ogres komunikācijas" bilancē)</t>
  </si>
  <si>
    <t>Nr.3/2020 “Par decentralizēto kanalizācijas pakalpojumu sniegšanas un uzskaites kārtību Ogres novada pašvaldībā”  (20.02.2020., 4.§, stājas spēkā 20.04.2020.)</t>
  </si>
  <si>
    <t>Apiņu iela 5</t>
  </si>
  <si>
    <t>nekustamā īpašuma īpašnieks vai valdītājs līdz 2020. gada 31. decembrim iesniedz decentralizēto kanalizācijas sistēmu reģistra uzturētājam pirmreizējo decentralizētās kanalizācijas sistēmas reģistrācijas iesniegumu</t>
  </si>
  <si>
    <t>nav</t>
  </si>
  <si>
    <t>n/d</t>
  </si>
  <si>
    <t>plānota aglomerācijas robežu  paplašināšana</t>
  </si>
  <si>
    <t xml:space="preserve"> Domes 21.11.2019. lēmums (13.§) "Par Ogres novada attīstības programmas 2021.-2027.gadam izstrādes uzsākšanu", termiņš - 31.12.2020.</t>
  </si>
  <si>
    <t>pašvaldība</t>
  </si>
  <si>
    <t>538711
(kWh, 2019.g.)</t>
  </si>
  <si>
    <t>bez PVN</t>
  </si>
  <si>
    <t>~30%</t>
  </si>
  <si>
    <t>Atrēziskais Dubkalna urbums Nr. 8954</t>
  </si>
  <si>
    <t>Artēziskais urbums Nr.1 (Apiņu iela 10)</t>
  </si>
  <si>
    <t>Artēziskais urbums Nr.2 (Apiņu iela 10)</t>
  </si>
  <si>
    <t>Artēziskais urbums Nr.4 (Apiņu iela 10)</t>
  </si>
  <si>
    <t>Artēziskais urbums Nr.5 (Apiņu iela 10)</t>
  </si>
  <si>
    <t>Artēziskais urbums Nr.6 (Apiņu iela 10)</t>
  </si>
  <si>
    <t>Artēziskais urbums Nr.7 (Apiņu iela 10)</t>
  </si>
  <si>
    <t xml:space="preserve">kopā ar ŪAS </t>
  </si>
  <si>
    <t>Artēziskais urbums Nr.8 (Apiņu iela 7)</t>
  </si>
  <si>
    <t>Artēziskais urbums Nr.9 (Apiņu iela 7)</t>
  </si>
  <si>
    <t>2019.g.</t>
  </si>
  <si>
    <t>Tiek nodoti SIA „ĶILUPE” (ir līgums)</t>
  </si>
  <si>
    <t>netika veikts - labs tehniskais stāvoklis</t>
  </si>
  <si>
    <t>~13%</t>
  </si>
  <si>
    <t xml:space="preserve">netika veikts - </t>
  </si>
  <si>
    <t xml:space="preserve">labs tehniskais </t>
  </si>
  <si>
    <t>stāvoklis</t>
  </si>
  <si>
    <t>231421 m3</t>
  </si>
  <si>
    <t>Aģentūra pie esošajām tarifa likmēm spēj nosegt saimnieciskās darbības izdevumus un nodrošināt projekta dzīvotspēju ilgtermiņā, kā arī, netiek pārsniegts mājsaimniecību maksājumu īpatsvars par ūdenssaimniecības pakalpojumiem (%) no vidējiem mājsaimniecību ienākumiem.</t>
  </si>
  <si>
    <t>2014. gadā izstradāts Ogres ūdenssaimniecības attīstības IV kārtas tehniski ekonomiskais pamatojums (TEP) - pēdējā redakcija</t>
  </si>
  <si>
    <t>N/A</t>
  </si>
  <si>
    <t>Tiek plānoti budžetā sagatavojot kārtējo budžetu</t>
  </si>
  <si>
    <t xml:space="preserve">OGRE  </t>
  </si>
  <si>
    <t>kopā ar visiem urbumiem 2019.g.</t>
  </si>
  <si>
    <t>OGRE</t>
  </si>
  <si>
    <t>Citi no jauna izbūvējamie kanalizācijas sistēmas infrastruktūras objekti esošās aglomerācijas robežās</t>
  </si>
  <si>
    <r>
      <rPr>
        <b/>
        <sz val="12"/>
        <rFont val="Calibri"/>
        <family val="2"/>
        <scheme val="minor"/>
      </rPr>
      <t>Jaunu kanalizācijas</t>
    </r>
    <r>
      <rPr>
        <sz val="12"/>
        <rFont val="Calibri"/>
        <family val="2"/>
        <scheme val="minor"/>
      </rPr>
      <t xml:space="preserve"> ārējo </t>
    </r>
    <r>
      <rPr>
        <b/>
        <sz val="12"/>
        <rFont val="Calibri"/>
        <family val="2"/>
        <scheme val="minor"/>
      </rPr>
      <t>inženiertīklu</t>
    </r>
    <r>
      <rPr>
        <sz val="12"/>
        <rFont val="Calibri"/>
        <family val="2"/>
        <scheme val="minor"/>
      </rPr>
      <t xml:space="preserve"> izbūve </t>
    </r>
    <r>
      <rPr>
        <b/>
        <sz val="12"/>
        <rFont val="Calibri"/>
        <family val="2"/>
        <scheme val="minor"/>
      </rPr>
      <t>paplašinātā aglomerācijā (ja plānota paplašināšana),</t>
    </r>
    <r>
      <rPr>
        <sz val="12"/>
        <rFont val="Calibri"/>
        <family val="2"/>
        <scheme val="minor"/>
      </rPr>
      <t xml:space="preserve"> kopā</t>
    </r>
  </si>
  <si>
    <t>Citi no jauna izbūvējamie kanalizācijas sistēmas infrastruktūras objekti paplašinātā aglomerācijā (ja plānota paplašināšana)</t>
  </si>
  <si>
    <r>
      <t xml:space="preserve">Citi objekti 
(piem., </t>
    </r>
    <r>
      <rPr>
        <b/>
        <i/>
        <sz val="10"/>
        <rFont val="Calibri"/>
        <family val="2"/>
        <scheme val="minor"/>
      </rPr>
      <t>asenizācijas pieņemšanas punkt</t>
    </r>
    <r>
      <rPr>
        <i/>
        <sz val="10"/>
        <rFont val="Calibri"/>
        <family val="2"/>
        <charset val="186"/>
        <scheme val="minor"/>
      </rPr>
      <t>i)</t>
    </r>
  </si>
  <si>
    <t>daudzdz.mājas ir citi juridiskie patērētāji</t>
  </si>
  <si>
    <t>20 -30  vietas,  var būt vairāk</t>
  </si>
  <si>
    <t>Ir lietus kanalizācijas šķirtsistēma</t>
  </si>
  <si>
    <t>~600 (1900)</t>
  </si>
  <si>
    <t>500 (1500)</t>
  </si>
  <si>
    <t>citi neidentificēti kan. atzari (500 m) un pievadi (40)</t>
  </si>
  <si>
    <t>55 (150)</t>
  </si>
  <si>
    <r>
      <t>Plānoto darbību sasniedzamie rezultāti</t>
    </r>
    <r>
      <rPr>
        <sz val="11"/>
        <color theme="1"/>
        <rFont val="Calibri"/>
        <family val="2"/>
        <charset val="186"/>
        <scheme val="minor"/>
      </rPr>
      <t xml:space="preserve"> 
(km, gab, t.sk., urbumi, sagatavošanas stacijas, rezervuāri, 3.pss uc. - arī papildu jaudas)</t>
    </r>
  </si>
  <si>
    <t xml:space="preserve">OGRE    </t>
  </si>
  <si>
    <r>
      <rPr>
        <b/>
        <sz val="12"/>
        <rFont val="Calibri"/>
        <family val="2"/>
        <scheme val="minor"/>
      </rPr>
      <t xml:space="preserve">Jaunu kanalizācijas </t>
    </r>
    <r>
      <rPr>
        <sz val="12"/>
        <rFont val="Calibri"/>
        <family val="2"/>
        <scheme val="minor"/>
      </rPr>
      <t xml:space="preserve">ārējo </t>
    </r>
    <r>
      <rPr>
        <b/>
        <sz val="12"/>
        <rFont val="Calibri"/>
        <family val="2"/>
        <scheme val="minor"/>
      </rPr>
      <t>inženiertīklu</t>
    </r>
    <r>
      <rPr>
        <sz val="12"/>
        <rFont val="Calibri"/>
        <family val="2"/>
        <scheme val="minor"/>
      </rPr>
      <t xml:space="preserve"> izbūve  </t>
    </r>
    <r>
      <rPr>
        <b/>
        <sz val="12"/>
        <rFont val="Calibri"/>
        <family val="2"/>
        <scheme val="minor"/>
      </rPr>
      <t>esošās aglomerācijas robežās</t>
    </r>
    <r>
      <rPr>
        <sz val="12"/>
        <rFont val="Calibri"/>
        <family val="2"/>
        <scheme val="minor"/>
      </rPr>
      <t>, kopā</t>
    </r>
  </si>
  <si>
    <t>Plānoto darbību sasniedzamie rezultāti 
(km, gab, t.sk., NAI - arī papildu jaudas)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</si>
</sst>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41"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sz val="11"/>
      <color rgb="FFFF0000"/>
      <name val="Calibri"/>
      <family val="2"/>
      <charset val="186"/>
      <scheme val="minor"/>
    </font>
    <font>
      <b/>
      <sz val="14"/>
      <color theme="1"/>
      <name val="Calibri"/>
      <family val="2"/>
      <charset val="186"/>
      <scheme val="minor"/>
    </font>
    <font>
      <b/>
      <sz val="14"/>
      <color rgb="FFFF0000"/>
      <name val="Calibri"/>
      <family val="2"/>
      <charset val="186"/>
      <scheme val="minor"/>
    </font>
    <font>
      <sz val="11"/>
      <color theme="1"/>
      <name val="Calibri"/>
      <family val="2"/>
      <scheme val="minor"/>
    </font>
    <font>
      <b/>
      <sz val="14"/>
      <name val="Calibri"/>
      <family val="2"/>
      <charset val="186"/>
      <scheme val="minor"/>
    </font>
    <font>
      <b/>
      <sz val="14"/>
      <color theme="1"/>
      <name val="Calibri"/>
      <family val="2"/>
      <scheme val="minor"/>
    </font>
    <font>
      <b/>
      <sz val="12"/>
      <color theme="1"/>
      <name val="Calibri"/>
      <family val="2"/>
      <charset val="186"/>
      <scheme val="minor"/>
    </font>
    <font>
      <b/>
      <sz val="12"/>
      <color theme="1"/>
      <name val="Times New Roman"/>
      <family val="1"/>
      <charset val="186"/>
    </font>
    <font>
      <b/>
      <sz val="14"/>
      <color rgb="FFFF0000"/>
      <name val="Calibri"/>
      <family val="2"/>
      <scheme val="minor"/>
    </font>
    <font>
      <b/>
      <i/>
      <sz val="20"/>
      <name val="Calibri"/>
      <family val="2"/>
      <charset val="186"/>
      <scheme val="minor"/>
    </font>
    <font>
      <sz val="14"/>
      <name val="Calibri"/>
      <family val="2"/>
      <scheme val="minor"/>
    </font>
    <font>
      <i/>
      <sz val="10"/>
      <name val="Calibri"/>
      <family val="2"/>
      <charset val="186"/>
      <scheme val="minor"/>
    </font>
    <font>
      <sz val="11"/>
      <name val="Times New Roman"/>
      <family val="1"/>
      <charset val="186"/>
    </font>
    <font>
      <sz val="12"/>
      <name val="Calibri"/>
      <family val="2"/>
      <scheme val="minor"/>
    </font>
    <font>
      <b/>
      <i/>
      <sz val="10"/>
      <name val="Calibri"/>
      <family val="2"/>
      <scheme val="minor"/>
    </font>
    <font>
      <sz val="11"/>
      <name val="Times New Roman"/>
      <family val="1"/>
    </font>
    <font>
      <b/>
      <sz val="11"/>
      <color rgb="FFFF0000"/>
      <name val="Times New Roman"/>
      <family val="1"/>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s>
  <cellStyleXfs count="3">
    <xf numFmtId="0" fontId="0" fillId="0" borderId="0"/>
    <xf numFmtId="0" fontId="12" fillId="0" borderId="0"/>
    <xf numFmtId="43" fontId="27" fillId="0" borderId="0" applyFont="0" applyFill="0" applyBorder="0" applyAlignment="0" applyProtection="0"/>
  </cellStyleXfs>
  <cellXfs count="192">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4" fillId="0" borderId="1" xfId="0" applyFont="1" applyBorder="1" applyAlignment="1">
      <alignment horizontal="right"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0" fontId="21" fillId="0" borderId="1" xfId="0" applyFont="1" applyBorder="1" applyAlignment="1">
      <alignment wrapText="1"/>
    </xf>
    <xf numFmtId="0" fontId="16" fillId="0" borderId="8" xfId="0" applyFont="1" applyBorder="1" applyAlignment="1">
      <alignment wrapText="1"/>
    </xf>
    <xf numFmtId="0" fontId="3" fillId="0" borderId="14"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0" fontId="11" fillId="8" borderId="1" xfId="0" applyFont="1" applyFill="1" applyBorder="1" applyAlignment="1">
      <alignment horizontal="center" vertical="top" wrapText="1"/>
    </xf>
    <xf numFmtId="0" fontId="3" fillId="8" borderId="3" xfId="0" applyFont="1" applyFill="1" applyBorder="1" applyAlignment="1">
      <alignment vertical="top"/>
    </xf>
    <xf numFmtId="0" fontId="0" fillId="8" borderId="1" xfId="0"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3" fontId="24" fillId="0" borderId="1" xfId="0" applyNumberFormat="1" applyFont="1" applyFill="1" applyBorder="1" applyAlignment="1">
      <alignment vertical="top"/>
    </xf>
    <xf numFmtId="3" fontId="24" fillId="4" borderId="1" xfId="0" applyNumberFormat="1" applyFont="1" applyFill="1" applyBorder="1" applyAlignment="1">
      <alignment horizontal="right" vertical="top"/>
    </xf>
    <xf numFmtId="3" fontId="2" fillId="4" borderId="1" xfId="0" applyNumberFormat="1" applyFont="1" applyFill="1" applyBorder="1" applyAlignment="1">
      <alignment vertical="top" wrapText="1"/>
    </xf>
    <xf numFmtId="3" fontId="25" fillId="4" borderId="1" xfId="0" applyNumberFormat="1" applyFont="1" applyFill="1" applyBorder="1" applyAlignment="1">
      <alignment vertical="top"/>
    </xf>
    <xf numFmtId="0" fontId="26" fillId="7" borderId="1" xfId="0" applyFont="1" applyFill="1" applyBorder="1" applyAlignment="1">
      <alignment horizontal="center" vertical="center" wrapText="1"/>
    </xf>
    <xf numFmtId="0" fontId="26" fillId="0" borderId="1" xfId="0" applyFont="1" applyBorder="1" applyAlignment="1">
      <alignment horizontal="center" vertical="top"/>
    </xf>
    <xf numFmtId="3" fontId="25" fillId="4" borderId="7" xfId="0" applyNumberFormat="1" applyFont="1" applyFill="1" applyBorder="1" applyAlignment="1">
      <alignment vertical="top"/>
    </xf>
    <xf numFmtId="3" fontId="25" fillId="4" borderId="1" xfId="0" applyNumberFormat="1" applyFont="1" applyFill="1" applyBorder="1" applyAlignment="1">
      <alignment horizontal="right"/>
    </xf>
    <xf numFmtId="0" fontId="28" fillId="0" borderId="1" xfId="0" applyFont="1" applyFill="1" applyBorder="1" applyAlignment="1">
      <alignment horizontal="center" vertical="center" wrapText="1"/>
    </xf>
    <xf numFmtId="0" fontId="29" fillId="4" borderId="1" xfId="0" applyFont="1" applyFill="1" applyBorder="1" applyAlignment="1">
      <alignment horizontal="center" vertical="center" wrapText="1"/>
    </xf>
    <xf numFmtId="3" fontId="25" fillId="4" borderId="1" xfId="0" applyNumberFormat="1" applyFont="1" applyFill="1" applyBorder="1" applyAlignment="1">
      <alignment vertical="top" wrapText="1"/>
    </xf>
    <xf numFmtId="3" fontId="25" fillId="4" borderId="1" xfId="0" applyNumberFormat="1" applyFont="1" applyFill="1" applyBorder="1" applyAlignment="1">
      <alignment horizontal="center" vertical="top" wrapText="1"/>
    </xf>
    <xf numFmtId="0" fontId="25" fillId="4" borderId="1" xfId="0" applyNumberFormat="1" applyFont="1" applyFill="1" applyBorder="1" applyAlignment="1">
      <alignment horizontal="center" vertical="top" wrapText="1"/>
    </xf>
    <xf numFmtId="0" fontId="30" fillId="4" borderId="1" xfId="0" applyNumberFormat="1" applyFont="1" applyFill="1" applyBorder="1" applyAlignment="1">
      <alignment vertical="top"/>
    </xf>
    <xf numFmtId="3" fontId="30" fillId="4" borderId="1" xfId="0" applyNumberFormat="1" applyFont="1" applyFill="1" applyBorder="1" applyAlignment="1">
      <alignment vertical="top"/>
    </xf>
    <xf numFmtId="0" fontId="25" fillId="4" borderId="1" xfId="0" applyNumberFormat="1" applyFont="1" applyFill="1" applyBorder="1" applyAlignment="1">
      <alignment vertical="top"/>
    </xf>
    <xf numFmtId="0" fontId="7" fillId="0" borderId="1" xfId="0" applyFont="1" applyFill="1" applyBorder="1" applyAlignment="1">
      <alignment horizontal="center" vertical="center" wrapText="1"/>
    </xf>
    <xf numFmtId="0" fontId="16" fillId="4" borderId="7" xfId="0" applyFont="1" applyFill="1" applyBorder="1" applyAlignment="1">
      <alignment horizontal="center" vertical="center" wrapText="1"/>
    </xf>
    <xf numFmtId="0" fontId="16" fillId="4" borderId="1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25" fillId="4" borderId="1" xfId="0" applyFont="1" applyFill="1" applyBorder="1" applyAlignment="1">
      <alignment horizontal="center" vertical="center" wrapText="1"/>
    </xf>
    <xf numFmtId="164" fontId="31" fillId="4" borderId="7" xfId="2" applyNumberFormat="1" applyFont="1" applyFill="1" applyBorder="1" applyAlignment="1">
      <alignment vertical="top"/>
    </xf>
    <xf numFmtId="43" fontId="29" fillId="4" borderId="1" xfId="2" applyFont="1" applyFill="1" applyBorder="1" applyAlignment="1">
      <alignment horizontal="center" vertical="center" wrapText="1"/>
    </xf>
    <xf numFmtId="164" fontId="29" fillId="4" borderId="1" xfId="2" applyNumberFormat="1" applyFont="1" applyFill="1" applyBorder="1" applyAlignment="1">
      <alignment horizontal="center" vertical="center" wrapText="1"/>
    </xf>
    <xf numFmtId="164" fontId="25" fillId="4" borderId="1" xfId="2" applyNumberFormat="1" applyFont="1" applyFill="1" applyBorder="1" applyAlignment="1">
      <alignment horizontal="center" vertical="center"/>
    </xf>
    <xf numFmtId="0" fontId="16" fillId="4" borderId="7" xfId="0" applyFont="1" applyFill="1" applyBorder="1" applyAlignment="1">
      <alignment horizontal="center" vertical="distributed" wrapText="1"/>
    </xf>
    <xf numFmtId="0" fontId="16" fillId="4" borderId="11" xfId="0" applyFont="1" applyFill="1" applyBorder="1" applyAlignment="1">
      <alignment horizontal="center" vertical="distributed" wrapText="1"/>
    </xf>
    <xf numFmtId="0" fontId="16" fillId="4" borderId="2" xfId="0" applyFont="1" applyFill="1" applyBorder="1" applyAlignment="1">
      <alignment horizontal="center" vertical="distributed" wrapText="1"/>
    </xf>
    <xf numFmtId="3" fontId="25" fillId="4" borderId="1" xfId="0" applyNumberFormat="1" applyFont="1" applyFill="1" applyBorder="1" applyAlignment="1">
      <alignment horizontal="center" vertical="top"/>
    </xf>
    <xf numFmtId="0" fontId="32" fillId="4" borderId="1" xfId="0" applyFont="1" applyFill="1" applyBorder="1" applyAlignment="1">
      <alignment horizontal="center" vertical="center" wrapText="1"/>
    </xf>
    <xf numFmtId="0" fontId="0" fillId="4" borderId="7" xfId="0" applyFill="1" applyBorder="1" applyAlignment="1">
      <alignment horizontal="center"/>
    </xf>
    <xf numFmtId="0" fontId="24" fillId="4" borderId="2" xfId="0" applyFont="1" applyFill="1" applyBorder="1" applyAlignment="1">
      <alignment horizontal="center"/>
    </xf>
    <xf numFmtId="0" fontId="0" fillId="0" borderId="4" xfId="0" applyBorder="1" applyAlignment="1">
      <alignment horizontal="center" vertical="center"/>
    </xf>
    <xf numFmtId="3" fontId="16" fillId="4" borderId="1" xfId="0" applyNumberFormat="1" applyFont="1" applyFill="1" applyBorder="1" applyAlignment="1">
      <alignment vertical="top" wrapText="1"/>
    </xf>
    <xf numFmtId="3" fontId="22" fillId="8" borderId="1" xfId="0" applyNumberFormat="1" applyFont="1" applyFill="1" applyBorder="1" applyAlignment="1">
      <alignment horizontal="right" vertical="top"/>
    </xf>
    <xf numFmtId="164" fontId="16" fillId="4" borderId="1" xfId="0" applyNumberFormat="1" applyFont="1" applyFill="1" applyBorder="1" applyAlignment="1">
      <alignment horizontal="center" vertical="center" wrapText="1"/>
    </xf>
    <xf numFmtId="43" fontId="31" fillId="4" borderId="7" xfId="2" applyNumberFormat="1" applyFont="1" applyFill="1" applyBorder="1" applyAlignment="1">
      <alignment vertical="top"/>
    </xf>
    <xf numFmtId="0" fontId="34" fillId="7" borderId="1" xfId="0" applyFont="1" applyFill="1" applyBorder="1" applyAlignment="1">
      <alignment horizontal="center" vertical="center" wrapText="1"/>
    </xf>
    <xf numFmtId="0" fontId="34" fillId="0" borderId="1" xfId="0" applyFont="1" applyBorder="1" applyAlignment="1">
      <alignment horizontal="center" vertical="top"/>
    </xf>
    <xf numFmtId="10" fontId="0" fillId="0" borderId="1" xfId="0" applyNumberFormat="1" applyBorder="1" applyAlignment="1">
      <alignment horizontal="right" vertical="top"/>
    </xf>
    <xf numFmtId="0" fontId="35" fillId="0" borderId="1" xfId="0" applyFont="1" applyBorder="1" applyAlignment="1">
      <alignment horizontal="right" vertical="top" wrapText="1"/>
    </xf>
    <xf numFmtId="0" fontId="36" fillId="0" borderId="3" xfId="0" applyFont="1" applyBorder="1" applyAlignment="1">
      <alignment vertical="top"/>
    </xf>
    <xf numFmtId="0" fontId="20" fillId="4" borderId="1" xfId="0" applyFont="1" applyFill="1" applyBorder="1" applyAlignment="1">
      <alignment vertical="top"/>
    </xf>
    <xf numFmtId="3" fontId="20" fillId="4" borderId="1" xfId="0" applyNumberFormat="1" applyFont="1" applyFill="1" applyBorder="1" applyAlignment="1">
      <alignment vertical="top"/>
    </xf>
    <xf numFmtId="0" fontId="13" fillId="2" borderId="1" xfId="0" applyFont="1" applyFill="1" applyBorder="1" applyAlignment="1">
      <alignment horizontal="center" vertical="top" wrapText="1"/>
    </xf>
    <xf numFmtId="0" fontId="36" fillId="2" borderId="1" xfId="0" applyFont="1" applyFill="1" applyBorder="1" applyAlignment="1">
      <alignment vertical="top"/>
    </xf>
    <xf numFmtId="0" fontId="36" fillId="2" borderId="3" xfId="0" applyFont="1" applyFill="1" applyBorder="1" applyAlignment="1">
      <alignment vertical="top"/>
    </xf>
    <xf numFmtId="0" fontId="20" fillId="2" borderId="1" xfId="0" applyFont="1" applyFill="1" applyBorder="1" applyAlignment="1">
      <alignment vertical="top"/>
    </xf>
    <xf numFmtId="0" fontId="37" fillId="2" borderId="1" xfId="0" applyFont="1" applyFill="1" applyBorder="1" applyAlignment="1">
      <alignment horizontal="center" vertical="top" wrapText="1"/>
    </xf>
    <xf numFmtId="3" fontId="20" fillId="2" borderId="1" xfId="0" applyNumberFormat="1" applyFont="1" applyFill="1" applyBorder="1" applyAlignment="1">
      <alignment vertical="top"/>
    </xf>
    <xf numFmtId="3" fontId="21" fillId="2" borderId="1" xfId="0" applyNumberFormat="1" applyFont="1" applyFill="1" applyBorder="1" applyAlignment="1">
      <alignment horizontal="right" vertical="top"/>
    </xf>
    <xf numFmtId="3" fontId="36" fillId="2" borderId="1" xfId="0" applyNumberFormat="1" applyFont="1" applyFill="1" applyBorder="1" applyAlignment="1">
      <alignment vertical="top"/>
    </xf>
    <xf numFmtId="3" fontId="36" fillId="0" borderId="3" xfId="0" applyNumberFormat="1" applyFont="1" applyBorder="1" applyAlignment="1">
      <alignment vertical="top"/>
    </xf>
    <xf numFmtId="0" fontId="36" fillId="4" borderId="1" xfId="0" applyFont="1" applyFill="1" applyBorder="1" applyAlignment="1">
      <alignment vertical="top"/>
    </xf>
    <xf numFmtId="3" fontId="20" fillId="4" borderId="1" xfId="0" applyNumberFormat="1" applyFont="1" applyFill="1" applyBorder="1" applyAlignment="1">
      <alignment horizontal="right" vertical="top"/>
    </xf>
    <xf numFmtId="0" fontId="39" fillId="4" borderId="1" xfId="0" applyFont="1" applyFill="1" applyBorder="1" applyAlignment="1">
      <alignment horizontal="center" vertical="top"/>
    </xf>
    <xf numFmtId="43" fontId="16" fillId="0" borderId="0" xfId="0" applyNumberFormat="1" applyFont="1" applyFill="1" applyBorder="1" applyAlignment="1">
      <alignment horizontal="center" vertical="center" wrapText="1"/>
    </xf>
    <xf numFmtId="3" fontId="0" fillId="4" borderId="1" xfId="0" applyNumberFormat="1" applyFill="1" applyBorder="1" applyAlignment="1">
      <alignment vertical="top" wrapText="1"/>
    </xf>
    <xf numFmtId="3" fontId="0" fillId="4" borderId="7" xfId="0" applyNumberFormat="1" applyFill="1" applyBorder="1" applyAlignment="1">
      <alignment vertical="top" wrapText="1"/>
    </xf>
    <xf numFmtId="0" fontId="40" fillId="4" borderId="1" xfId="0" applyFont="1" applyFill="1" applyBorder="1" applyAlignment="1">
      <alignment horizontal="center" vertical="top"/>
    </xf>
    <xf numFmtId="0" fontId="3" fillId="8" borderId="1" xfId="0" applyFont="1" applyFill="1" applyBorder="1" applyAlignment="1">
      <alignment vertical="top"/>
    </xf>
    <xf numFmtId="3" fontId="3" fillId="8" borderId="1" xfId="0" applyNumberFormat="1" applyFont="1" applyFill="1" applyBorder="1" applyAlignment="1">
      <alignment vertical="top"/>
    </xf>
    <xf numFmtId="0" fontId="0" fillId="0" borderId="0" xfId="0" applyAlignment="1">
      <alignment horizontal="center"/>
    </xf>
    <xf numFmtId="0" fontId="6" fillId="0" borderId="0" xfId="0" applyFont="1" applyAlignment="1">
      <alignment horizontal="center" vertical="center" wrapText="1"/>
    </xf>
    <xf numFmtId="0" fontId="0" fillId="0" borderId="0" xfId="0" applyFont="1" applyAlignment="1">
      <alignment horizontal="center"/>
    </xf>
    <xf numFmtId="0" fontId="39" fillId="4" borderId="1" xfId="0" applyFont="1" applyFill="1" applyBorder="1" applyAlignment="1">
      <alignment horizontal="center" vertical="top" wrapText="1"/>
    </xf>
    <xf numFmtId="3" fontId="0" fillId="0" borderId="0" xfId="0" applyNumberFormat="1" applyFont="1"/>
    <xf numFmtId="0" fontId="0" fillId="0" borderId="0" xfId="0" applyFont="1"/>
    <xf numFmtId="9" fontId="0" fillId="0" borderId="0" xfId="0" applyNumberFormat="1" applyFont="1"/>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3" fontId="40" fillId="4" borderId="7" xfId="0" applyNumberFormat="1" applyFont="1" applyFill="1" applyBorder="1" applyAlignment="1">
      <alignment horizontal="center" vertical="top"/>
    </xf>
    <xf numFmtId="3" fontId="40" fillId="4" borderId="2" xfId="0" applyNumberFormat="1" applyFont="1" applyFill="1" applyBorder="1" applyAlignment="1">
      <alignment horizontal="center" vertical="top"/>
    </xf>
    <xf numFmtId="3" fontId="3" fillId="0" borderId="15" xfId="0" applyNumberFormat="1" applyFont="1" applyBorder="1" applyAlignment="1">
      <alignment horizontal="right" vertical="top"/>
    </xf>
    <xf numFmtId="3" fontId="3" fillId="0" borderId="16" xfId="0" applyNumberFormat="1" applyFont="1" applyBorder="1" applyAlignment="1">
      <alignment horizontal="right" vertical="top"/>
    </xf>
    <xf numFmtId="0" fontId="0" fillId="4" borderId="7" xfId="0" applyFill="1" applyBorder="1" applyAlignment="1">
      <alignment horizontal="right" vertical="top"/>
    </xf>
    <xf numFmtId="0" fontId="0" fillId="4" borderId="2" xfId="0" applyFill="1" applyBorder="1" applyAlignment="1">
      <alignment horizontal="right"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3" fillId="0" borderId="15" xfId="0" applyFont="1" applyBorder="1" applyAlignment="1">
      <alignment horizontal="right" vertical="top"/>
    </xf>
    <xf numFmtId="0" fontId="3" fillId="0" borderId="16" xfId="0" applyFont="1" applyBorder="1" applyAlignment="1">
      <alignment horizontal="right" vertical="top"/>
    </xf>
    <xf numFmtId="0" fontId="3" fillId="0" borderId="15" xfId="0" applyFont="1" applyBorder="1" applyAlignment="1">
      <alignment horizontal="center" vertical="top"/>
    </xf>
    <xf numFmtId="0" fontId="3" fillId="0" borderId="16" xfId="0" applyFont="1" applyBorder="1" applyAlignment="1">
      <alignment horizontal="center" vertical="top"/>
    </xf>
    <xf numFmtId="0" fontId="40" fillId="4" borderId="7" xfId="0" applyFont="1" applyFill="1" applyBorder="1" applyAlignment="1">
      <alignment horizontal="center" vertical="top"/>
    </xf>
    <xf numFmtId="0" fontId="40" fillId="4" borderId="2" xfId="0" applyFont="1" applyFill="1" applyBorder="1" applyAlignment="1">
      <alignment horizontal="center" vertical="top"/>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2" fillId="9" borderId="1" xfId="0" applyFont="1" applyFill="1" applyBorder="1" applyAlignment="1">
      <alignment horizontal="center" wrapText="1"/>
    </xf>
    <xf numFmtId="0" fontId="9" fillId="0" borderId="0" xfId="0" applyFont="1" applyAlignment="1">
      <alignment horizontal="left" wrapText="1"/>
    </xf>
    <xf numFmtId="0" fontId="2" fillId="3" borderId="1" xfId="0" applyFont="1" applyFill="1" applyBorder="1" applyAlignment="1">
      <alignment horizontal="center" wrapText="1"/>
    </xf>
    <xf numFmtId="0" fontId="6" fillId="3" borderId="1" xfId="0" applyFont="1" applyFill="1" applyBorder="1" applyAlignment="1">
      <alignment horizontal="center" wrapText="1"/>
    </xf>
    <xf numFmtId="0" fontId="6" fillId="3" borderId="8" xfId="0" applyFont="1" applyFill="1" applyBorder="1" applyAlignment="1">
      <alignment horizontal="center" wrapText="1"/>
    </xf>
    <xf numFmtId="0" fontId="6" fillId="3" borderId="9" xfId="0" applyFont="1" applyFill="1" applyBorder="1" applyAlignment="1">
      <alignment horizontal="center"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28" fillId="0" borderId="4" xfId="0" applyFont="1" applyBorder="1" applyAlignment="1">
      <alignment horizontal="center" vertical="center"/>
    </xf>
    <xf numFmtId="0" fontId="28" fillId="0" borderId="5" xfId="0" applyFont="1" applyBorder="1" applyAlignment="1">
      <alignment horizontal="center" vertical="center"/>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33" fillId="7" borderId="6" xfId="0" applyFont="1" applyFill="1" applyBorder="1" applyAlignment="1">
      <alignment horizontal="center" vertical="center"/>
    </xf>
    <xf numFmtId="0" fontId="33" fillId="7" borderId="13" xfId="0" applyFont="1" applyFill="1" applyBorder="1" applyAlignment="1">
      <alignment horizontal="center" vertical="center"/>
    </xf>
    <xf numFmtId="0" fontId="33" fillId="7" borderId="20" xfId="0" applyFont="1" applyFill="1" applyBorder="1" applyAlignment="1">
      <alignment horizontal="center" vertical="center"/>
    </xf>
    <xf numFmtId="0" fontId="0" fillId="0" borderId="0" xfId="0" applyBorder="1" applyAlignment="1">
      <alignment horizontal="left" wrapText="1"/>
    </xf>
    <xf numFmtId="0" fontId="0" fillId="0" borderId="4" xfId="0" applyBorder="1" applyAlignment="1">
      <alignment horizontal="center" vertical="center"/>
    </xf>
    <xf numFmtId="0" fontId="0" fillId="0" borderId="5" xfId="0" applyBorder="1" applyAlignment="1">
      <alignment horizontal="center" vertical="center"/>
    </xf>
    <xf numFmtId="0" fontId="28" fillId="4" borderId="7" xfId="0" applyFont="1" applyFill="1" applyBorder="1" applyAlignment="1">
      <alignment horizontal="center" vertical="center" wrapText="1"/>
    </xf>
    <xf numFmtId="0" fontId="28" fillId="4" borderId="11" xfId="0" applyFont="1" applyFill="1" applyBorder="1" applyAlignment="1">
      <alignment horizontal="center" vertical="center" wrapText="1"/>
    </xf>
    <xf numFmtId="0" fontId="28" fillId="4" borderId="2"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7" fillId="4" borderId="19"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3">
    <cellStyle name="Comma" xfId="2" builtinId="3"/>
    <cellStyle name="Normal" xfId="0" builtinId="0"/>
    <cellStyle name="Normal 2" xfId="1" xr:uid="{00000000-0005-0000-0000-000002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85FF45-3F4F-498A-917B-6114826ACD35}">
  <sheetPr>
    <pageSetUpPr fitToPage="1"/>
  </sheetPr>
  <dimension ref="A1:I50"/>
  <sheetViews>
    <sheetView tabSelected="1" view="pageBreakPreview" topLeftCell="A21" zoomScale="90" zoomScaleNormal="90" zoomScaleSheetLayoutView="90" workbookViewId="0">
      <selection activeCell="D15" sqref="D15"/>
    </sheetView>
  </sheetViews>
  <sheetFormatPr defaultRowHeight="14.4" x14ac:dyDescent="0.3"/>
  <cols>
    <col min="1" max="1" width="40.5546875" style="3" customWidth="1"/>
    <col min="2" max="2" width="23.6640625" style="140" customWidth="1"/>
    <col min="3" max="4" width="23.6640625" customWidth="1"/>
    <col min="5" max="5" width="40.6640625" customWidth="1"/>
    <col min="6" max="8" width="23.6640625" customWidth="1"/>
    <col min="10" max="10" width="42.44140625" customWidth="1"/>
    <col min="11" max="11" width="22.5546875" customWidth="1"/>
  </cols>
  <sheetData>
    <row r="1" spans="1:8" ht="49.5" customHeight="1" thickBot="1" x14ac:dyDescent="0.35">
      <c r="A1" s="7" t="s">
        <v>136</v>
      </c>
      <c r="B1" s="169" t="s">
        <v>198</v>
      </c>
      <c r="C1" s="170"/>
      <c r="D1" s="170"/>
    </row>
    <row r="2" spans="1:8" ht="21.75" customHeight="1" x14ac:dyDescent="0.3">
      <c r="A2" s="136"/>
      <c r="B2" s="137"/>
      <c r="C2" s="135"/>
      <c r="D2" s="135"/>
    </row>
    <row r="3" spans="1:8" ht="18" customHeight="1" x14ac:dyDescent="0.3">
      <c r="A3" s="171" t="s">
        <v>106</v>
      </c>
      <c r="B3" s="171"/>
      <c r="C3" s="171"/>
      <c r="D3" s="171"/>
      <c r="E3" s="158" t="s">
        <v>107</v>
      </c>
      <c r="F3" s="158"/>
      <c r="G3" s="158"/>
      <c r="H3" s="158"/>
    </row>
    <row r="4" spans="1:8" ht="55.5" customHeight="1" x14ac:dyDescent="0.3">
      <c r="A4" s="173" t="s">
        <v>7</v>
      </c>
      <c r="B4" s="174" t="s">
        <v>200</v>
      </c>
      <c r="C4" s="173" t="s">
        <v>121</v>
      </c>
      <c r="D4" s="172" t="s">
        <v>19</v>
      </c>
      <c r="E4" s="159" t="s">
        <v>7</v>
      </c>
      <c r="F4" s="159" t="s">
        <v>197</v>
      </c>
      <c r="G4" s="159" t="s">
        <v>9</v>
      </c>
      <c r="H4" s="160" t="s">
        <v>19</v>
      </c>
    </row>
    <row r="5" spans="1:8" ht="129" customHeight="1" x14ac:dyDescent="0.3">
      <c r="A5" s="173"/>
      <c r="B5" s="174"/>
      <c r="C5" s="173"/>
      <c r="D5" s="172"/>
      <c r="E5" s="159"/>
      <c r="F5" s="159"/>
      <c r="G5" s="159"/>
      <c r="H5" s="160"/>
    </row>
    <row r="6" spans="1:8" x14ac:dyDescent="0.3">
      <c r="A6" s="163" t="s">
        <v>18</v>
      </c>
      <c r="B6" s="163"/>
      <c r="C6" s="163"/>
      <c r="D6" s="163"/>
      <c r="E6" s="161" t="s">
        <v>126</v>
      </c>
      <c r="F6" s="161"/>
      <c r="G6" s="161"/>
      <c r="H6" s="161"/>
    </row>
    <row r="7" spans="1:8" ht="46.95" customHeight="1" x14ac:dyDescent="0.3">
      <c r="A7" s="121" t="s">
        <v>199</v>
      </c>
      <c r="B7" s="122"/>
      <c r="C7" s="123" t="s">
        <v>196</v>
      </c>
      <c r="D7" s="122">
        <f>D8+D9+D10</f>
        <v>388000</v>
      </c>
      <c r="E7" s="58" t="s">
        <v>122</v>
      </c>
      <c r="F7" s="59"/>
      <c r="G7" s="107"/>
      <c r="H7" s="59">
        <f>H8+H10</f>
        <v>0</v>
      </c>
    </row>
    <row r="8" spans="1:8" x14ac:dyDescent="0.3">
      <c r="A8" s="113" t="s">
        <v>0</v>
      </c>
      <c r="B8" s="128">
        <v>1.5</v>
      </c>
      <c r="C8" s="114"/>
      <c r="D8" s="115">
        <f>B8*200000</f>
        <v>300000</v>
      </c>
      <c r="E8" s="142" t="s">
        <v>110</v>
      </c>
      <c r="F8" s="156"/>
      <c r="G8" s="154"/>
      <c r="H8" s="23">
        <f>F8*200000</f>
        <v>0</v>
      </c>
    </row>
    <row r="9" spans="1:8" x14ac:dyDescent="0.3">
      <c r="A9" s="113" t="s">
        <v>1</v>
      </c>
      <c r="B9" s="128">
        <v>0.15</v>
      </c>
      <c r="C9" s="114"/>
      <c r="D9" s="115">
        <f>B9*200000</f>
        <v>30000</v>
      </c>
      <c r="E9" s="143"/>
      <c r="F9" s="157"/>
      <c r="G9" s="155"/>
      <c r="H9" s="23">
        <f>F9*200000</f>
        <v>0</v>
      </c>
    </row>
    <row r="10" spans="1:8" x14ac:dyDescent="0.3">
      <c r="A10" s="113" t="s">
        <v>4</v>
      </c>
      <c r="B10" s="128">
        <v>58</v>
      </c>
      <c r="C10" s="114"/>
      <c r="D10" s="116">
        <f>B10*1000</f>
        <v>58000</v>
      </c>
      <c r="E10" s="12" t="s">
        <v>4</v>
      </c>
      <c r="F10" s="132"/>
      <c r="G10" s="8"/>
      <c r="H10" s="23">
        <f>F10*1000</f>
        <v>0</v>
      </c>
    </row>
    <row r="11" spans="1:8" ht="62.4" x14ac:dyDescent="0.3">
      <c r="A11" s="117" t="s">
        <v>186</v>
      </c>
      <c r="B11" s="118"/>
      <c r="C11" s="119"/>
      <c r="D11" s="120">
        <f>D12+D13+D14</f>
        <v>220000</v>
      </c>
      <c r="E11" s="60" t="s">
        <v>123</v>
      </c>
      <c r="F11" s="133"/>
      <c r="G11" s="61"/>
      <c r="H11" s="62">
        <f>H12+H13+H14</f>
        <v>0</v>
      </c>
    </row>
    <row r="12" spans="1:8" x14ac:dyDescent="0.3">
      <c r="A12" s="113" t="s">
        <v>2</v>
      </c>
      <c r="B12" s="128">
        <v>2</v>
      </c>
      <c r="C12" s="114"/>
      <c r="D12" s="115">
        <f>B12*40000</f>
        <v>80000</v>
      </c>
      <c r="E12" s="12" t="s">
        <v>111</v>
      </c>
      <c r="F12" s="35"/>
      <c r="G12" s="8"/>
      <c r="H12" s="46">
        <v>0</v>
      </c>
    </row>
    <row r="13" spans="1:8" ht="41.4" x14ac:dyDescent="0.3">
      <c r="A13" s="113" t="s">
        <v>12</v>
      </c>
      <c r="B13" s="128" t="s">
        <v>153</v>
      </c>
      <c r="C13" s="114"/>
      <c r="D13" s="115">
        <v>0</v>
      </c>
      <c r="E13" s="12" t="s">
        <v>112</v>
      </c>
      <c r="F13" s="35"/>
      <c r="G13" s="8"/>
      <c r="H13" s="46">
        <v>0</v>
      </c>
    </row>
    <row r="14" spans="1:8" ht="27.6" x14ac:dyDescent="0.3">
      <c r="A14" s="113" t="s">
        <v>11</v>
      </c>
      <c r="B14" s="138" t="s">
        <v>195</v>
      </c>
      <c r="C14" s="114"/>
      <c r="D14" s="115">
        <v>140000</v>
      </c>
      <c r="E14" s="12" t="s">
        <v>113</v>
      </c>
      <c r="F14" s="35"/>
      <c r="G14" s="8"/>
      <c r="H14" s="46">
        <v>0</v>
      </c>
    </row>
    <row r="15" spans="1:8" ht="85.95" customHeight="1" x14ac:dyDescent="0.3">
      <c r="A15" s="121" t="s">
        <v>187</v>
      </c>
      <c r="B15" s="122"/>
      <c r="C15" s="123" t="s">
        <v>194</v>
      </c>
      <c r="D15" s="122">
        <f>D16+D17+D18</f>
        <v>5120000</v>
      </c>
      <c r="E15" s="58" t="s">
        <v>124</v>
      </c>
      <c r="F15" s="59"/>
      <c r="G15" s="107" t="s">
        <v>193</v>
      </c>
      <c r="H15" s="59">
        <f>H16+H18</f>
        <v>4920000</v>
      </c>
    </row>
    <row r="16" spans="1:8" x14ac:dyDescent="0.3">
      <c r="A16" s="113" t="s">
        <v>0</v>
      </c>
      <c r="B16" s="128">
        <v>21.8</v>
      </c>
      <c r="C16" s="114"/>
      <c r="D16" s="115">
        <f>B16*200000</f>
        <v>4360000</v>
      </c>
      <c r="E16" s="142" t="s">
        <v>1</v>
      </c>
      <c r="F16" s="156">
        <v>21.6</v>
      </c>
      <c r="G16" s="152"/>
      <c r="H16" s="148">
        <f>F16*200000</f>
        <v>4320000</v>
      </c>
    </row>
    <row r="17" spans="1:9" x14ac:dyDescent="0.3">
      <c r="A17" s="113" t="s">
        <v>1</v>
      </c>
      <c r="B17" s="128">
        <v>1.3</v>
      </c>
      <c r="C17" s="114"/>
      <c r="D17" s="115">
        <f>B17*200000</f>
        <v>260000</v>
      </c>
      <c r="E17" s="143"/>
      <c r="F17" s="157"/>
      <c r="G17" s="153"/>
      <c r="H17" s="149"/>
    </row>
    <row r="18" spans="1:9" x14ac:dyDescent="0.3">
      <c r="A18" s="113" t="s">
        <v>4</v>
      </c>
      <c r="B18" s="128">
        <v>500</v>
      </c>
      <c r="C18" s="114"/>
      <c r="D18" s="116">
        <f>B18*1000</f>
        <v>500000</v>
      </c>
      <c r="E18" s="12" t="s">
        <v>4</v>
      </c>
      <c r="F18" s="132">
        <v>600</v>
      </c>
      <c r="G18" s="8"/>
      <c r="H18" s="23">
        <f>F18*1000</f>
        <v>600000</v>
      </c>
    </row>
    <row r="19" spans="1:9" ht="78" x14ac:dyDescent="0.3">
      <c r="A19" s="117" t="s">
        <v>188</v>
      </c>
      <c r="B19" s="118"/>
      <c r="C19" s="119"/>
      <c r="D19" s="120">
        <f>D20+D21+D22</f>
        <v>840000</v>
      </c>
      <c r="E19" s="60" t="s">
        <v>125</v>
      </c>
      <c r="F19" s="133"/>
      <c r="G19" s="61"/>
      <c r="H19" s="62">
        <f>H20+H21+H22</f>
        <v>0</v>
      </c>
    </row>
    <row r="20" spans="1:9" x14ac:dyDescent="0.3">
      <c r="A20" s="113" t="s">
        <v>2</v>
      </c>
      <c r="B20" s="128">
        <v>21</v>
      </c>
      <c r="C20" s="114"/>
      <c r="D20" s="115">
        <f>B20*40000</f>
        <v>840000</v>
      </c>
      <c r="E20" s="12" t="s">
        <v>111</v>
      </c>
      <c r="F20" s="35"/>
      <c r="G20" s="8"/>
      <c r="H20" s="46">
        <v>0</v>
      </c>
    </row>
    <row r="21" spans="1:9" ht="41.4" x14ac:dyDescent="0.3">
      <c r="A21" s="113" t="s">
        <v>12</v>
      </c>
      <c r="B21" s="128" t="s">
        <v>153</v>
      </c>
      <c r="C21" s="114"/>
      <c r="D21" s="115">
        <v>0</v>
      </c>
      <c r="E21" s="12" t="s">
        <v>112</v>
      </c>
      <c r="F21" s="35"/>
      <c r="G21" s="8"/>
      <c r="H21" s="46">
        <v>0</v>
      </c>
    </row>
    <row r="22" spans="1:9" ht="27.6" x14ac:dyDescent="0.3">
      <c r="A22" s="113" t="s">
        <v>11</v>
      </c>
      <c r="B22" s="128" t="s">
        <v>153</v>
      </c>
      <c r="C22" s="114"/>
      <c r="D22" s="115">
        <v>0</v>
      </c>
      <c r="E22" s="12" t="s">
        <v>113</v>
      </c>
      <c r="F22" s="35"/>
      <c r="G22" s="8"/>
      <c r="H22" s="46">
        <v>0</v>
      </c>
    </row>
    <row r="23" spans="1:9" x14ac:dyDescent="0.3">
      <c r="A23" s="164" t="s">
        <v>5</v>
      </c>
      <c r="B23" s="164"/>
      <c r="C23" s="164"/>
      <c r="D23" s="164"/>
      <c r="E23" s="161" t="s">
        <v>108</v>
      </c>
      <c r="F23" s="161"/>
      <c r="G23" s="161"/>
      <c r="H23" s="161"/>
    </row>
    <row r="24" spans="1:9" ht="31.2" customHeight="1" x14ac:dyDescent="0.3">
      <c r="A24" s="117" t="s">
        <v>8</v>
      </c>
      <c r="B24" s="124"/>
      <c r="C24" s="119"/>
      <c r="D24" s="122">
        <f>SUM(D25:D29)</f>
        <v>3760000</v>
      </c>
      <c r="E24" s="60" t="s">
        <v>109</v>
      </c>
      <c r="F24" s="134"/>
      <c r="G24" s="61"/>
      <c r="H24" s="59">
        <f>SUM(H25:H29)</f>
        <v>2450000</v>
      </c>
      <c r="I24" t="s">
        <v>114</v>
      </c>
    </row>
    <row r="25" spans="1:9" x14ac:dyDescent="0.3">
      <c r="A25" s="113" t="s">
        <v>0</v>
      </c>
      <c r="B25" s="128">
        <v>9.5</v>
      </c>
      <c r="C25" s="125"/>
      <c r="D25" s="115">
        <f>B25*200000</f>
        <v>1900000</v>
      </c>
      <c r="E25" s="142" t="s">
        <v>1</v>
      </c>
      <c r="F25" s="144">
        <v>12</v>
      </c>
      <c r="G25" s="146"/>
      <c r="H25" s="148">
        <f>F25*200000</f>
        <v>2400000</v>
      </c>
    </row>
    <row r="26" spans="1:9" x14ac:dyDescent="0.3">
      <c r="A26" s="113" t="s">
        <v>1</v>
      </c>
      <c r="B26" s="128">
        <v>8.6999999999999993</v>
      </c>
      <c r="C26" s="114"/>
      <c r="D26" s="115">
        <f>B26*200000</f>
        <v>1739999.9999999998</v>
      </c>
      <c r="E26" s="143"/>
      <c r="F26" s="145"/>
      <c r="G26" s="147"/>
      <c r="H26" s="149">
        <f>F26*200000</f>
        <v>0</v>
      </c>
    </row>
    <row r="27" spans="1:9" x14ac:dyDescent="0.3">
      <c r="A27" s="113" t="s">
        <v>3</v>
      </c>
      <c r="B27" s="126"/>
      <c r="C27" s="114"/>
      <c r="D27" s="115">
        <v>0</v>
      </c>
      <c r="E27" s="12" t="s">
        <v>115</v>
      </c>
      <c r="F27" s="132">
        <v>50</v>
      </c>
      <c r="G27" s="8"/>
      <c r="H27" s="46">
        <f>F27*1000</f>
        <v>50000</v>
      </c>
    </row>
    <row r="28" spans="1:9" ht="31.95" customHeight="1" x14ac:dyDescent="0.3">
      <c r="A28" s="113" t="s">
        <v>16</v>
      </c>
      <c r="B28" s="128">
        <v>1</v>
      </c>
      <c r="C28" s="114"/>
      <c r="D28" s="115">
        <f>B28*120000</f>
        <v>120000</v>
      </c>
      <c r="E28" s="142" t="s">
        <v>116</v>
      </c>
      <c r="F28" s="150"/>
      <c r="G28" s="152"/>
      <c r="H28" s="148"/>
    </row>
    <row r="29" spans="1:9" ht="31.95" customHeight="1" x14ac:dyDescent="0.3">
      <c r="A29" s="113" t="s">
        <v>189</v>
      </c>
      <c r="B29" s="126"/>
      <c r="C29" s="114"/>
      <c r="D29" s="115"/>
      <c r="E29" s="143"/>
      <c r="F29" s="151"/>
      <c r="G29" s="153"/>
      <c r="H29" s="149"/>
    </row>
    <row r="30" spans="1:9" ht="30.6" customHeight="1" x14ac:dyDescent="0.3">
      <c r="A30" s="165" t="s">
        <v>6</v>
      </c>
      <c r="B30" s="166"/>
      <c r="C30" s="166"/>
      <c r="D30" s="166"/>
      <c r="E30" s="167" t="s">
        <v>117</v>
      </c>
      <c r="F30" s="168"/>
      <c r="G30" s="168"/>
      <c r="H30" s="168"/>
    </row>
    <row r="31" spans="1:9" ht="46.8" x14ac:dyDescent="0.3">
      <c r="A31" s="117" t="s">
        <v>81</v>
      </c>
      <c r="B31" s="118"/>
      <c r="C31" s="119"/>
      <c r="D31" s="122">
        <f>SUM(D32:D35)</f>
        <v>0</v>
      </c>
      <c r="E31" s="60" t="s">
        <v>81</v>
      </c>
      <c r="F31" s="133"/>
      <c r="G31" s="61"/>
      <c r="H31" s="59">
        <f>SUM(H32:H34)</f>
        <v>0</v>
      </c>
    </row>
    <row r="32" spans="1:9" ht="69" x14ac:dyDescent="0.3">
      <c r="A32" s="113" t="s">
        <v>13</v>
      </c>
      <c r="B32" s="128" t="s">
        <v>153</v>
      </c>
      <c r="C32" s="114"/>
      <c r="D32" s="127">
        <v>0</v>
      </c>
      <c r="E32" s="12" t="s">
        <v>118</v>
      </c>
      <c r="F32" s="132" t="s">
        <v>153</v>
      </c>
      <c r="G32" s="8"/>
      <c r="H32" s="47">
        <v>0</v>
      </c>
    </row>
    <row r="33" spans="1:8" ht="27.6" x14ac:dyDescent="0.3">
      <c r="A33" s="113" t="s">
        <v>14</v>
      </c>
      <c r="B33" s="126"/>
      <c r="C33" s="114"/>
      <c r="D33" s="127">
        <v>0</v>
      </c>
      <c r="E33" s="12" t="s">
        <v>119</v>
      </c>
      <c r="F33" s="35"/>
      <c r="G33" s="8"/>
      <c r="H33" s="47">
        <v>0</v>
      </c>
    </row>
    <row r="34" spans="1:8" ht="27.6" x14ac:dyDescent="0.3">
      <c r="A34" s="113" t="s">
        <v>15</v>
      </c>
      <c r="B34" s="126"/>
      <c r="C34" s="114"/>
      <c r="D34" s="127">
        <v>0</v>
      </c>
      <c r="E34" s="12" t="s">
        <v>120</v>
      </c>
      <c r="F34" s="35"/>
      <c r="G34" s="8"/>
      <c r="H34" s="47">
        <v>0</v>
      </c>
    </row>
    <row r="35" spans="1:8" ht="27.6" x14ac:dyDescent="0.3">
      <c r="A35" s="113" t="s">
        <v>17</v>
      </c>
      <c r="B35" s="126"/>
      <c r="C35" s="114"/>
      <c r="D35" s="127">
        <v>0</v>
      </c>
    </row>
    <row r="36" spans="1:8" ht="30" customHeight="1" x14ac:dyDescent="0.3">
      <c r="A36" s="162" t="s">
        <v>10</v>
      </c>
      <c r="B36" s="162"/>
      <c r="C36" s="162"/>
      <c r="D36" s="162"/>
      <c r="E36" s="162" t="s">
        <v>10</v>
      </c>
      <c r="F36" s="162"/>
      <c r="G36" s="162"/>
      <c r="H36" s="162"/>
    </row>
    <row r="37" spans="1:8" x14ac:dyDescent="0.3">
      <c r="A37"/>
      <c r="B37" s="139"/>
      <c r="C37" s="1"/>
    </row>
    <row r="38" spans="1:8" x14ac:dyDescent="0.3">
      <c r="A38"/>
    </row>
    <row r="39" spans="1:8" x14ac:dyDescent="0.3">
      <c r="A39"/>
      <c r="B39" s="139"/>
      <c r="C39" s="1"/>
    </row>
    <row r="40" spans="1:8" x14ac:dyDescent="0.3">
      <c r="A40"/>
      <c r="B40" s="141"/>
      <c r="C40" s="2"/>
    </row>
    <row r="41" spans="1:8" x14ac:dyDescent="0.3">
      <c r="A41"/>
    </row>
    <row r="42" spans="1:8" x14ac:dyDescent="0.3">
      <c r="A42"/>
    </row>
    <row r="43" spans="1:8" x14ac:dyDescent="0.3">
      <c r="A43"/>
      <c r="B43" s="139"/>
      <c r="C43" s="1"/>
    </row>
    <row r="44" spans="1:8" x14ac:dyDescent="0.3">
      <c r="A44"/>
      <c r="B44" s="141"/>
      <c r="C44" s="2"/>
    </row>
    <row r="45" spans="1:8" x14ac:dyDescent="0.3">
      <c r="A45"/>
    </row>
    <row r="46" spans="1:8" x14ac:dyDescent="0.3">
      <c r="A46"/>
    </row>
    <row r="47" spans="1:8" x14ac:dyDescent="0.3">
      <c r="A47"/>
      <c r="B47" s="141"/>
      <c r="C47" s="2"/>
    </row>
    <row r="48" spans="1:8" x14ac:dyDescent="0.3">
      <c r="A48"/>
    </row>
    <row r="49" spans="1:3" x14ac:dyDescent="0.3">
      <c r="A49"/>
      <c r="B49" s="139"/>
      <c r="C49" s="1"/>
    </row>
    <row r="50" spans="1:3" x14ac:dyDescent="0.3">
      <c r="A50"/>
      <c r="B50" s="141"/>
      <c r="C50" s="2"/>
    </row>
  </sheetData>
  <mergeCells count="34">
    <mergeCell ref="B1:D1"/>
    <mergeCell ref="A3:D3"/>
    <mergeCell ref="D4:D5"/>
    <mergeCell ref="A4:A5"/>
    <mergeCell ref="B4:B5"/>
    <mergeCell ref="C4:C5"/>
    <mergeCell ref="E6:H6"/>
    <mergeCell ref="E23:H23"/>
    <mergeCell ref="A36:D36"/>
    <mergeCell ref="A6:D6"/>
    <mergeCell ref="A23:D23"/>
    <mergeCell ref="A30:D30"/>
    <mergeCell ref="E30:H30"/>
    <mergeCell ref="E36:H36"/>
    <mergeCell ref="E8:E9"/>
    <mergeCell ref="F8:F9"/>
    <mergeCell ref="E3:H3"/>
    <mergeCell ref="E4:E5"/>
    <mergeCell ref="F4:F5"/>
    <mergeCell ref="G4:G5"/>
    <mergeCell ref="H4:H5"/>
    <mergeCell ref="G8:G9"/>
    <mergeCell ref="E16:E17"/>
    <mergeCell ref="F16:F17"/>
    <mergeCell ref="G16:G17"/>
    <mergeCell ref="H16:H17"/>
    <mergeCell ref="E25:E26"/>
    <mergeCell ref="F25:F26"/>
    <mergeCell ref="G25:G26"/>
    <mergeCell ref="H25:H26"/>
    <mergeCell ref="E28:E29"/>
    <mergeCell ref="F28:F29"/>
    <mergeCell ref="G28:G29"/>
    <mergeCell ref="H28:H29"/>
  </mergeCells>
  <pageMargins left="0.7" right="0.7" top="0.75" bottom="0.75" header="0.3" footer="0.3"/>
  <pageSetup paperSize="9" scale="3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view="pageBreakPreview" topLeftCell="A9" zoomScale="80" zoomScaleNormal="100" zoomScaleSheetLayoutView="80" workbookViewId="0">
      <selection activeCell="B1" sqref="B1"/>
    </sheetView>
  </sheetViews>
  <sheetFormatPr defaultRowHeight="14.4" x14ac:dyDescent="0.3"/>
  <cols>
    <col min="1" max="1" width="48.33203125" customWidth="1"/>
    <col min="2" max="2" width="39.109375" customWidth="1"/>
  </cols>
  <sheetData>
    <row r="1" spans="1:2" ht="101.4" customHeight="1" thickBot="1" x14ac:dyDescent="0.35">
      <c r="A1" s="7" t="s">
        <v>136</v>
      </c>
      <c r="B1" s="105" t="s">
        <v>185</v>
      </c>
    </row>
    <row r="2" spans="1:2" x14ac:dyDescent="0.3">
      <c r="A2" s="5"/>
      <c r="B2" s="6"/>
    </row>
    <row r="3" spans="1:2" ht="30.6" customHeight="1" x14ac:dyDescent="0.3">
      <c r="A3" s="175" t="s">
        <v>96</v>
      </c>
      <c r="B3" s="176"/>
    </row>
    <row r="4" spans="1:2" ht="48.6" customHeight="1" x14ac:dyDescent="0.3">
      <c r="A4" s="53" t="s">
        <v>93</v>
      </c>
      <c r="B4" s="84" t="s">
        <v>153</v>
      </c>
    </row>
    <row r="5" spans="1:2" ht="28.8" x14ac:dyDescent="0.3">
      <c r="A5" s="53" t="s">
        <v>94</v>
      </c>
      <c r="B5" s="84" t="s">
        <v>153</v>
      </c>
    </row>
    <row r="6" spans="1:2" ht="36" x14ac:dyDescent="0.3">
      <c r="A6" s="53" t="s">
        <v>127</v>
      </c>
      <c r="B6" s="83" t="s">
        <v>155</v>
      </c>
    </row>
    <row r="7" spans="1:2" ht="38.4" customHeight="1" x14ac:dyDescent="0.3">
      <c r="A7" s="53" t="s">
        <v>104</v>
      </c>
      <c r="B7" s="84" t="s">
        <v>154</v>
      </c>
    </row>
    <row r="8" spans="1:2" ht="25.2" customHeight="1" x14ac:dyDescent="0.3">
      <c r="A8" s="53" t="s">
        <v>103</v>
      </c>
      <c r="B8" s="85">
        <v>2.5</v>
      </c>
    </row>
    <row r="9" spans="1:2" ht="45.6" customHeight="1" x14ac:dyDescent="0.3">
      <c r="A9" s="175" t="s">
        <v>92</v>
      </c>
      <c r="B9" s="176"/>
    </row>
    <row r="10" spans="1:2" ht="57.6" x14ac:dyDescent="0.3">
      <c r="A10" s="42" t="s">
        <v>90</v>
      </c>
      <c r="B10" s="75" t="s">
        <v>150</v>
      </c>
    </row>
    <row r="11" spans="1:2" ht="86.4" x14ac:dyDescent="0.3">
      <c r="A11" s="42" t="s">
        <v>128</v>
      </c>
      <c r="B11" s="75" t="s">
        <v>152</v>
      </c>
    </row>
    <row r="12" spans="1:2" ht="70.2" customHeight="1" x14ac:dyDescent="0.3">
      <c r="A12" s="42" t="s">
        <v>91</v>
      </c>
      <c r="B12" s="75" t="s">
        <v>141</v>
      </c>
    </row>
    <row r="13" spans="1:2" ht="72" x14ac:dyDescent="0.3">
      <c r="A13" s="42" t="s">
        <v>129</v>
      </c>
      <c r="B13" s="75" t="s">
        <v>140</v>
      </c>
    </row>
    <row r="14" spans="1:2" ht="57.6" x14ac:dyDescent="0.3">
      <c r="A14" s="57" t="s">
        <v>105</v>
      </c>
      <c r="B14" s="75" t="s">
        <v>156</v>
      </c>
    </row>
  </sheetData>
  <mergeCells count="2">
    <mergeCell ref="A9:B9"/>
    <mergeCell ref="A3:B3"/>
  </mergeCells>
  <pageMargins left="0.7" right="0.7" top="0.75" bottom="0.75" header="0.3" footer="0.3"/>
  <pageSetup scale="9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50"/>
  <sheetViews>
    <sheetView view="pageBreakPreview" topLeftCell="A23" zoomScale="60" zoomScaleNormal="70" workbookViewId="0">
      <selection activeCell="D33" sqref="D33:D40"/>
    </sheetView>
  </sheetViews>
  <sheetFormatPr defaultRowHeight="14.4" x14ac:dyDescent="0.3"/>
  <cols>
    <col min="1" max="1" width="40.5546875" style="3" customWidth="1"/>
    <col min="2" max="2" width="18.5546875" customWidth="1"/>
    <col min="3" max="4" width="23.1093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136</v>
      </c>
      <c r="B1" s="178" t="s">
        <v>183</v>
      </c>
      <c r="C1" s="179"/>
      <c r="D1" s="180"/>
    </row>
    <row r="2" spans="1:10" ht="21.75" customHeight="1" x14ac:dyDescent="0.3">
      <c r="A2" s="5"/>
      <c r="B2" s="6"/>
      <c r="C2" s="6"/>
      <c r="D2" s="6"/>
    </row>
    <row r="3" spans="1:10" s="4" customFormat="1" ht="18" customHeight="1" x14ac:dyDescent="0.3">
      <c r="A3" s="171" t="s">
        <v>21</v>
      </c>
      <c r="B3" s="171"/>
      <c r="C3" s="171"/>
      <c r="D3" s="171"/>
    </row>
    <row r="4" spans="1:10" s="4" customFormat="1" ht="36" customHeight="1" x14ac:dyDescent="0.3">
      <c r="A4" s="71" t="s">
        <v>138</v>
      </c>
      <c r="B4" s="76">
        <v>24192</v>
      </c>
      <c r="C4" s="69"/>
      <c r="D4" s="110" t="s">
        <v>142</v>
      </c>
    </row>
    <row r="5" spans="1:10" ht="29.4" customHeight="1" x14ac:dyDescent="0.3">
      <c r="A5" s="17" t="s">
        <v>22</v>
      </c>
      <c r="B5" s="76">
        <v>21394</v>
      </c>
      <c r="C5" s="21"/>
      <c r="D5" s="110" t="s">
        <v>142</v>
      </c>
    </row>
    <row r="6" spans="1:10" ht="18" x14ac:dyDescent="0.3">
      <c r="A6" s="15" t="s">
        <v>23</v>
      </c>
      <c r="B6" s="76">
        <v>8528</v>
      </c>
      <c r="C6" s="21"/>
      <c r="D6" s="111" t="s">
        <v>146</v>
      </c>
      <c r="E6" s="36"/>
    </row>
    <row r="7" spans="1:10" ht="18" x14ac:dyDescent="0.3">
      <c r="A7" s="15" t="s">
        <v>24</v>
      </c>
      <c r="B7" s="76">
        <v>18705</v>
      </c>
      <c r="C7" s="22">
        <f>B7/B5</f>
        <v>0.87431055436103577</v>
      </c>
      <c r="D7" s="111" t="s">
        <v>143</v>
      </c>
      <c r="E7" s="36"/>
    </row>
    <row r="8" spans="1:10" ht="28.8" x14ac:dyDescent="0.3">
      <c r="A8" s="15" t="s">
        <v>25</v>
      </c>
      <c r="B8" s="76">
        <v>20926</v>
      </c>
      <c r="C8" s="22">
        <f>B8/B5</f>
        <v>0.97812470786201744</v>
      </c>
      <c r="D8" s="10"/>
      <c r="E8" s="36"/>
      <c r="F8" s="1">
        <f>B5-B8</f>
        <v>468</v>
      </c>
    </row>
    <row r="9" spans="1:10" ht="41.4" x14ac:dyDescent="0.3">
      <c r="A9" s="19"/>
      <c r="B9" s="11"/>
      <c r="C9" s="20" t="s">
        <v>86</v>
      </c>
      <c r="D9" s="20" t="s">
        <v>87</v>
      </c>
      <c r="E9" s="48"/>
      <c r="G9" s="181"/>
      <c r="H9" s="181"/>
      <c r="I9" s="181"/>
      <c r="J9" s="181"/>
    </row>
    <row r="10" spans="1:10" ht="15.6" x14ac:dyDescent="0.3">
      <c r="A10" s="17" t="s">
        <v>26</v>
      </c>
      <c r="B10" s="73">
        <v>112.48</v>
      </c>
      <c r="C10" s="13">
        <f>C11+C12</f>
        <v>2</v>
      </c>
      <c r="D10" s="13">
        <v>55</v>
      </c>
      <c r="E10" s="36"/>
    </row>
    <row r="11" spans="1:10" x14ac:dyDescent="0.3">
      <c r="A11" s="15" t="s">
        <v>27</v>
      </c>
      <c r="B11" s="23">
        <v>0</v>
      </c>
      <c r="C11" s="23">
        <v>0</v>
      </c>
      <c r="D11" s="23">
        <v>46</v>
      </c>
      <c r="E11" s="36"/>
    </row>
    <row r="12" spans="1:10" x14ac:dyDescent="0.3">
      <c r="A12" s="15" t="s">
        <v>28</v>
      </c>
      <c r="B12" s="23">
        <v>0</v>
      </c>
      <c r="C12" s="23">
        <v>2</v>
      </c>
      <c r="D12" s="23">
        <v>9</v>
      </c>
      <c r="E12" s="36"/>
    </row>
    <row r="13" spans="1:10" ht="18" x14ac:dyDescent="0.3">
      <c r="A13" s="18" t="s">
        <v>29</v>
      </c>
      <c r="B13" s="76">
        <v>24</v>
      </c>
      <c r="C13" s="21"/>
      <c r="D13" s="21"/>
      <c r="E13" s="36"/>
    </row>
    <row r="14" spans="1:10" ht="18" x14ac:dyDescent="0.3">
      <c r="A14" s="12" t="s">
        <v>30</v>
      </c>
      <c r="B14" s="76">
        <v>2</v>
      </c>
      <c r="C14" s="21"/>
      <c r="D14" s="21"/>
      <c r="E14" s="36"/>
    </row>
    <row r="15" spans="1:10" ht="18" x14ac:dyDescent="0.3">
      <c r="A15" s="16" t="s">
        <v>31</v>
      </c>
      <c r="B15" s="76">
        <v>14</v>
      </c>
      <c r="C15" s="21"/>
      <c r="D15" s="21"/>
      <c r="E15" s="36"/>
    </row>
    <row r="16" spans="1:10" ht="15.6" x14ac:dyDescent="0.3">
      <c r="A16" s="17" t="s">
        <v>76</v>
      </c>
      <c r="B16" s="47">
        <v>5</v>
      </c>
      <c r="C16" s="49"/>
      <c r="D16" s="49"/>
      <c r="E16" s="48"/>
    </row>
    <row r="17" spans="1:8" ht="15.6" x14ac:dyDescent="0.3">
      <c r="A17" s="17" t="s">
        <v>130</v>
      </c>
      <c r="B17" s="47">
        <v>0</v>
      </c>
      <c r="C17" s="49"/>
      <c r="D17" s="49"/>
      <c r="E17" s="48"/>
    </row>
    <row r="18" spans="1:8" ht="45.6" customHeight="1" x14ac:dyDescent="0.3">
      <c r="A18" s="24" t="s">
        <v>88</v>
      </c>
      <c r="B18" s="130" t="s">
        <v>191</v>
      </c>
      <c r="C18" s="21"/>
      <c r="D18" s="21"/>
      <c r="E18" s="36"/>
    </row>
    <row r="19" spans="1:8" ht="62.4" x14ac:dyDescent="0.3">
      <c r="A19" s="24" t="s">
        <v>137</v>
      </c>
      <c r="B19" s="131" t="s">
        <v>192</v>
      </c>
      <c r="C19" s="21"/>
      <c r="D19" s="21"/>
      <c r="E19" s="36"/>
    </row>
    <row r="20" spans="1:8" ht="54.6" customHeight="1" x14ac:dyDescent="0.3">
      <c r="A20" s="24" t="s">
        <v>82</v>
      </c>
      <c r="B20" s="79" t="s">
        <v>144</v>
      </c>
      <c r="C20" s="49"/>
      <c r="D20" s="49"/>
      <c r="E20" s="48"/>
    </row>
    <row r="21" spans="1:8" ht="31.8" x14ac:dyDescent="0.35">
      <c r="A21" s="24" t="s">
        <v>83</v>
      </c>
      <c r="B21" s="80">
        <v>1199660</v>
      </c>
      <c r="C21" s="21"/>
      <c r="D21" s="21"/>
    </row>
    <row r="22" spans="1:8" ht="109.8" x14ac:dyDescent="0.35">
      <c r="A22" s="24" t="s">
        <v>95</v>
      </c>
      <c r="B22" s="80" t="s">
        <v>145</v>
      </c>
      <c r="C22" s="21"/>
      <c r="D22" s="21"/>
    </row>
    <row r="23" spans="1:8" ht="15.6" x14ac:dyDescent="0.3">
      <c r="A23" s="177" t="s">
        <v>64</v>
      </c>
      <c r="B23" s="177"/>
      <c r="C23" s="177"/>
      <c r="D23" s="177"/>
    </row>
    <row r="24" spans="1:8" ht="31.2" x14ac:dyDescent="0.3">
      <c r="A24" s="17" t="s">
        <v>65</v>
      </c>
      <c r="B24" s="76">
        <v>21608</v>
      </c>
      <c r="C24" s="21"/>
      <c r="D24" s="77" t="s">
        <v>142</v>
      </c>
    </row>
    <row r="25" spans="1:8" ht="18" x14ac:dyDescent="0.3">
      <c r="A25" s="15" t="s">
        <v>23</v>
      </c>
      <c r="B25" s="76">
        <v>8487</v>
      </c>
      <c r="C25" s="21"/>
      <c r="D25" s="78" t="s">
        <v>146</v>
      </c>
    </row>
    <row r="26" spans="1:8" ht="18" x14ac:dyDescent="0.3">
      <c r="A26" s="15" t="s">
        <v>24</v>
      </c>
      <c r="B26" s="76">
        <v>18455</v>
      </c>
      <c r="C26" s="22">
        <f>B26/B24</f>
        <v>0.85408182154757495</v>
      </c>
      <c r="D26" s="78" t="s">
        <v>143</v>
      </c>
    </row>
    <row r="27" spans="1:8" ht="28.8" x14ac:dyDescent="0.3">
      <c r="A27" s="15" t="s">
        <v>25</v>
      </c>
      <c r="B27" s="76">
        <v>20830</v>
      </c>
      <c r="C27" s="22">
        <f>B27/B24</f>
        <v>0.96399481673454279</v>
      </c>
      <c r="D27" s="77"/>
      <c r="F27" s="1"/>
    </row>
    <row r="28" spans="1:8" ht="41.4" x14ac:dyDescent="0.3">
      <c r="A28" s="19"/>
      <c r="B28" s="11"/>
      <c r="C28" s="20" t="s">
        <v>86</v>
      </c>
      <c r="D28" s="20" t="s">
        <v>87</v>
      </c>
      <c r="E28" s="48"/>
    </row>
    <row r="29" spans="1:8" ht="19.2" customHeight="1" x14ac:dyDescent="0.3">
      <c r="A29" s="17" t="s">
        <v>66</v>
      </c>
      <c r="B29" s="74">
        <v>102.74</v>
      </c>
      <c r="C29" s="47">
        <v>0</v>
      </c>
      <c r="D29" s="47">
        <v>40</v>
      </c>
    </row>
    <row r="30" spans="1:8" ht="19.2" customHeight="1" x14ac:dyDescent="0.3">
      <c r="A30" s="17" t="s">
        <v>76</v>
      </c>
      <c r="B30" s="47">
        <v>50</v>
      </c>
      <c r="C30" s="49"/>
      <c r="D30" s="50"/>
      <c r="E30" s="51"/>
    </row>
    <row r="31" spans="1:8" ht="37.200000000000003" customHeight="1" x14ac:dyDescent="0.3">
      <c r="A31" s="17" t="s">
        <v>131</v>
      </c>
      <c r="B31" s="101" t="s">
        <v>178</v>
      </c>
      <c r="C31" s="49"/>
      <c r="D31" s="50"/>
      <c r="E31" s="51"/>
    </row>
    <row r="32" spans="1:8" ht="45" customHeight="1" x14ac:dyDescent="0.3">
      <c r="A32" s="45" t="s">
        <v>71</v>
      </c>
      <c r="B32" s="26" t="s">
        <v>34</v>
      </c>
      <c r="C32" s="26" t="s">
        <v>35</v>
      </c>
      <c r="D32" s="26" t="s">
        <v>37</v>
      </c>
      <c r="E32" s="26" t="s">
        <v>67</v>
      </c>
      <c r="F32" s="26" t="s">
        <v>38</v>
      </c>
      <c r="G32" s="26" t="s">
        <v>52</v>
      </c>
      <c r="H32" s="26" t="s">
        <v>73</v>
      </c>
    </row>
    <row r="33" spans="1:10" ht="15.6" x14ac:dyDescent="0.3">
      <c r="A33" s="89" t="s">
        <v>161</v>
      </c>
      <c r="B33" s="33" t="s">
        <v>157</v>
      </c>
      <c r="C33" s="33">
        <v>2008</v>
      </c>
      <c r="D33" s="33"/>
      <c r="E33" s="33">
        <v>114643</v>
      </c>
      <c r="F33" s="98"/>
      <c r="G33" s="33">
        <v>24</v>
      </c>
      <c r="H33" s="90"/>
    </row>
    <row r="34" spans="1:10" ht="15.6" x14ac:dyDescent="0.3">
      <c r="A34" s="89" t="s">
        <v>162</v>
      </c>
      <c r="B34" s="33" t="s">
        <v>157</v>
      </c>
      <c r="C34" s="33">
        <v>2009</v>
      </c>
      <c r="D34" s="33">
        <v>750</v>
      </c>
      <c r="E34" s="33">
        <v>133471</v>
      </c>
      <c r="F34" s="99"/>
      <c r="G34" s="33">
        <v>20</v>
      </c>
      <c r="H34" s="91"/>
    </row>
    <row r="35" spans="1:10" ht="15.6" x14ac:dyDescent="0.3">
      <c r="A35" s="89" t="s">
        <v>163</v>
      </c>
      <c r="B35" s="33" t="s">
        <v>157</v>
      </c>
      <c r="C35" s="33">
        <v>2009</v>
      </c>
      <c r="D35" s="33">
        <v>750</v>
      </c>
      <c r="E35" s="33">
        <v>122658</v>
      </c>
      <c r="F35" s="99"/>
      <c r="G35" s="33">
        <v>20</v>
      </c>
      <c r="H35" s="91"/>
    </row>
    <row r="36" spans="1:10" ht="15.6" x14ac:dyDescent="0.3">
      <c r="A36" s="89" t="s">
        <v>164</v>
      </c>
      <c r="B36" s="33" t="s">
        <v>157</v>
      </c>
      <c r="C36" s="33">
        <v>2009</v>
      </c>
      <c r="D36" s="33">
        <v>750</v>
      </c>
      <c r="E36" s="33">
        <v>44495</v>
      </c>
      <c r="F36" s="99" t="s">
        <v>175</v>
      </c>
      <c r="G36" s="33">
        <v>20</v>
      </c>
      <c r="H36" s="91" t="s">
        <v>168</v>
      </c>
    </row>
    <row r="37" spans="1:10" ht="15.6" x14ac:dyDescent="0.3">
      <c r="A37" s="89" t="s">
        <v>165</v>
      </c>
      <c r="B37" s="33" t="s">
        <v>157</v>
      </c>
      <c r="C37" s="33">
        <v>2009</v>
      </c>
      <c r="D37" s="33">
        <v>750</v>
      </c>
      <c r="E37" s="33">
        <v>117575</v>
      </c>
      <c r="F37" s="99" t="s">
        <v>176</v>
      </c>
      <c r="G37" s="33">
        <v>20</v>
      </c>
      <c r="H37" s="91" t="s">
        <v>151</v>
      </c>
    </row>
    <row r="38" spans="1:10" ht="15.6" x14ac:dyDescent="0.3">
      <c r="A38" s="89" t="s">
        <v>166</v>
      </c>
      <c r="B38" s="33" t="s">
        <v>157</v>
      </c>
      <c r="C38" s="33">
        <v>2009</v>
      </c>
      <c r="D38" s="33">
        <v>750</v>
      </c>
      <c r="E38" s="33">
        <v>120626</v>
      </c>
      <c r="F38" s="99" t="s">
        <v>177</v>
      </c>
      <c r="G38" s="33">
        <v>20</v>
      </c>
      <c r="H38" s="91"/>
    </row>
    <row r="39" spans="1:10" ht="15.6" x14ac:dyDescent="0.3">
      <c r="A39" s="89" t="s">
        <v>167</v>
      </c>
      <c r="B39" s="33" t="s">
        <v>157</v>
      </c>
      <c r="C39" s="33">
        <v>2009</v>
      </c>
      <c r="D39" s="33">
        <v>750</v>
      </c>
      <c r="E39" s="33">
        <v>120468</v>
      </c>
      <c r="F39" s="99"/>
      <c r="G39" s="33">
        <v>20</v>
      </c>
      <c r="H39" s="91"/>
    </row>
    <row r="40" spans="1:10" ht="15.6" x14ac:dyDescent="0.3">
      <c r="A40" s="89" t="s">
        <v>169</v>
      </c>
      <c r="B40" s="33" t="s">
        <v>157</v>
      </c>
      <c r="C40" s="33">
        <v>2012</v>
      </c>
      <c r="D40" s="33"/>
      <c r="E40" s="33">
        <v>114339</v>
      </c>
      <c r="F40" s="99"/>
      <c r="G40" s="33">
        <v>13</v>
      </c>
      <c r="H40" s="91"/>
    </row>
    <row r="41" spans="1:10" ht="15.6" x14ac:dyDescent="0.3">
      <c r="A41" s="89" t="s">
        <v>170</v>
      </c>
      <c r="B41" s="33" t="s">
        <v>157</v>
      </c>
      <c r="C41" s="33">
        <v>2012</v>
      </c>
      <c r="D41" s="33"/>
      <c r="E41" s="33">
        <v>94208</v>
      </c>
      <c r="F41" s="100"/>
      <c r="G41" s="33">
        <v>13</v>
      </c>
      <c r="H41" s="92"/>
    </row>
    <row r="42" spans="1:10" ht="57.6" x14ac:dyDescent="0.3">
      <c r="A42" s="45" t="s">
        <v>75</v>
      </c>
      <c r="B42" s="26" t="s">
        <v>34</v>
      </c>
      <c r="C42" s="26" t="s">
        <v>35</v>
      </c>
      <c r="D42" s="26" t="s">
        <v>37</v>
      </c>
      <c r="E42" s="26" t="s">
        <v>77</v>
      </c>
      <c r="F42" s="26" t="s">
        <v>38</v>
      </c>
      <c r="G42" s="26" t="s">
        <v>52</v>
      </c>
      <c r="H42" s="26" t="s">
        <v>74</v>
      </c>
    </row>
    <row r="43" spans="1:10" ht="43.2" x14ac:dyDescent="0.3">
      <c r="A43" s="81" t="s">
        <v>151</v>
      </c>
      <c r="B43" s="33" t="s">
        <v>157</v>
      </c>
      <c r="C43" s="33">
        <v>2008</v>
      </c>
      <c r="D43" s="33">
        <v>6500</v>
      </c>
      <c r="E43" s="102">
        <v>1004000</v>
      </c>
      <c r="F43" s="33" t="s">
        <v>173</v>
      </c>
      <c r="G43" s="33" t="s">
        <v>160</v>
      </c>
      <c r="H43" s="33" t="s">
        <v>158</v>
      </c>
    </row>
    <row r="44" spans="1:10" x14ac:dyDescent="0.3">
      <c r="A44" s="29" t="s">
        <v>68</v>
      </c>
      <c r="B44" s="33"/>
      <c r="C44" s="33"/>
      <c r="D44" s="33"/>
      <c r="E44" s="33" t="s">
        <v>171</v>
      </c>
      <c r="F44" s="33"/>
      <c r="G44" s="33"/>
      <c r="H44" s="33"/>
      <c r="J44" s="103" t="s">
        <v>184</v>
      </c>
    </row>
    <row r="45" spans="1:10" x14ac:dyDescent="0.3">
      <c r="A45" s="29" t="s">
        <v>69</v>
      </c>
      <c r="B45" s="33"/>
      <c r="C45" s="33"/>
      <c r="D45" s="33"/>
      <c r="E45" s="33"/>
      <c r="F45" s="33"/>
      <c r="G45" s="33"/>
      <c r="H45" s="33"/>
      <c r="J45" s="104">
        <f>SUM(E33:E41)</f>
        <v>982483</v>
      </c>
    </row>
    <row r="46" spans="1:10" ht="57.6" x14ac:dyDescent="0.3">
      <c r="A46" s="45" t="s">
        <v>70</v>
      </c>
      <c r="B46" s="26" t="s">
        <v>34</v>
      </c>
      <c r="C46" s="26" t="s">
        <v>35</v>
      </c>
      <c r="D46" s="26" t="s">
        <v>72</v>
      </c>
      <c r="E46" s="26" t="s">
        <v>38</v>
      </c>
      <c r="F46" s="26" t="s">
        <v>52</v>
      </c>
      <c r="G46" s="26" t="s">
        <v>78</v>
      </c>
    </row>
    <row r="47" spans="1:10" ht="18" x14ac:dyDescent="0.3">
      <c r="A47" s="81" t="s">
        <v>145</v>
      </c>
      <c r="B47" s="33"/>
      <c r="C47" s="33"/>
      <c r="D47" s="33"/>
      <c r="E47" s="33"/>
      <c r="F47" s="33"/>
      <c r="G47" s="33"/>
      <c r="H47" s="27"/>
    </row>
    <row r="48" spans="1:10" x14ac:dyDescent="0.3">
      <c r="A48" s="29" t="s">
        <v>68</v>
      </c>
      <c r="B48" s="33"/>
      <c r="C48" s="33"/>
      <c r="D48" s="33"/>
      <c r="E48" s="33"/>
      <c r="F48" s="33"/>
      <c r="G48" s="33"/>
      <c r="H48" s="27"/>
    </row>
    <row r="49" spans="1:8" x14ac:dyDescent="0.3">
      <c r="A49" s="29" t="s">
        <v>69</v>
      </c>
      <c r="B49" s="33"/>
      <c r="C49" s="33"/>
      <c r="D49" s="33"/>
      <c r="E49" s="33"/>
      <c r="F49" s="33"/>
      <c r="G49" s="33"/>
      <c r="H49" s="27"/>
    </row>
    <row r="50" spans="1:8" x14ac:dyDescent="0.3">
      <c r="H50" s="4"/>
    </row>
  </sheetData>
  <mergeCells count="4">
    <mergeCell ref="A23:D23"/>
    <mergeCell ref="B1:D1"/>
    <mergeCell ref="A3:D3"/>
    <mergeCell ref="G9:J9"/>
  </mergeCells>
  <pageMargins left="0.7" right="0.7" top="0.75" bottom="0.75" header="0.3" footer="0.3"/>
  <pageSetup paperSize="9" scale="3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zoomScale="70" zoomScaleNormal="70" workbookViewId="0">
      <selection activeCell="D5" sqref="D5"/>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4" customWidth="1"/>
    <col min="12" max="12" width="42.44140625" customWidth="1"/>
    <col min="13" max="13" width="22.5546875" customWidth="1"/>
  </cols>
  <sheetData>
    <row r="1" spans="1:11" ht="49.5" customHeight="1" thickBot="1" x14ac:dyDescent="0.35">
      <c r="A1" s="7" t="s">
        <v>136</v>
      </c>
      <c r="B1" s="182" t="str">
        <f>Ūdenssaimniec_ESOŠS_VĒRTĒJUMS!B1</f>
        <v xml:space="preserve">OGRE  </v>
      </c>
      <c r="C1" s="183"/>
      <c r="D1" s="183"/>
      <c r="E1" s="63"/>
      <c r="F1" s="48"/>
    </row>
    <row r="2" spans="1:11" ht="21.75" customHeight="1" x14ac:dyDescent="0.3">
      <c r="A2" s="5"/>
      <c r="B2" s="6"/>
      <c r="C2" s="6"/>
      <c r="D2" s="6"/>
      <c r="E2" s="6"/>
    </row>
    <row r="3" spans="1:11" s="4" customFormat="1" ht="18" customHeight="1" x14ac:dyDescent="0.3">
      <c r="A3" s="171" t="s">
        <v>32</v>
      </c>
      <c r="B3" s="171"/>
      <c r="C3" s="171"/>
      <c r="D3" s="171"/>
      <c r="E3" s="64"/>
    </row>
    <row r="4" spans="1:11" ht="40.799999999999997" customHeight="1" x14ac:dyDescent="0.3">
      <c r="A4" s="32" t="s">
        <v>40</v>
      </c>
      <c r="B4" s="83">
        <v>776117</v>
      </c>
      <c r="C4" s="21"/>
      <c r="D4" s="14"/>
      <c r="E4" s="65"/>
    </row>
    <row r="5" spans="1:11" ht="28.8" x14ac:dyDescent="0.3">
      <c r="A5" s="15" t="s">
        <v>33</v>
      </c>
      <c r="B5" s="76">
        <v>91867</v>
      </c>
      <c r="C5" s="25">
        <f>B5/B4</f>
        <v>0.11836746263772085</v>
      </c>
      <c r="D5" s="9" t="s">
        <v>190</v>
      </c>
      <c r="E5" s="66"/>
    </row>
    <row r="6" spans="1:11" ht="28.8" x14ac:dyDescent="0.3">
      <c r="A6" s="15" t="s">
        <v>84</v>
      </c>
      <c r="B6" s="76">
        <v>7914</v>
      </c>
      <c r="C6" s="22">
        <f>B6/B4</f>
        <v>1.0196916186605886E-2</v>
      </c>
      <c r="D6" s="9"/>
      <c r="E6" s="66"/>
      <c r="F6" s="48"/>
    </row>
    <row r="7" spans="1:11" ht="57.6" x14ac:dyDescent="0.3">
      <c r="A7" s="52" t="s">
        <v>89</v>
      </c>
      <c r="B7" s="26" t="s">
        <v>34</v>
      </c>
      <c r="C7" s="26" t="s">
        <v>35</v>
      </c>
      <c r="D7" s="26" t="s">
        <v>37</v>
      </c>
      <c r="E7" s="26" t="s">
        <v>132</v>
      </c>
      <c r="F7" s="26" t="s">
        <v>39</v>
      </c>
      <c r="G7" s="26" t="s">
        <v>38</v>
      </c>
      <c r="H7" s="26" t="s">
        <v>52</v>
      </c>
      <c r="I7" s="26" t="s">
        <v>41</v>
      </c>
      <c r="J7" s="26" t="s">
        <v>50</v>
      </c>
      <c r="K7" s="26" t="s">
        <v>51</v>
      </c>
    </row>
    <row r="8" spans="1:11" s="28" customFormat="1" ht="72" x14ac:dyDescent="0.3">
      <c r="A8" s="81" t="s">
        <v>147</v>
      </c>
      <c r="B8" s="33" t="s">
        <v>149</v>
      </c>
      <c r="C8" s="82">
        <v>2015</v>
      </c>
      <c r="D8" s="96">
        <v>5520</v>
      </c>
      <c r="E8" s="96">
        <v>25000</v>
      </c>
      <c r="F8" s="96">
        <v>1246456</v>
      </c>
      <c r="G8" s="82" t="s">
        <v>173</v>
      </c>
      <c r="H8" s="33" t="s">
        <v>174</v>
      </c>
      <c r="I8" s="95">
        <v>914219.22</v>
      </c>
      <c r="J8" s="97">
        <v>2334</v>
      </c>
      <c r="K8" s="93" t="s">
        <v>172</v>
      </c>
    </row>
    <row r="9" spans="1:11" s="28" customFormat="1" x14ac:dyDescent="0.3">
      <c r="A9" s="29" t="s">
        <v>42</v>
      </c>
      <c r="B9" s="33"/>
      <c r="C9" s="33"/>
      <c r="D9" s="33"/>
      <c r="E9" s="33"/>
      <c r="F9" s="33"/>
      <c r="G9" s="33"/>
      <c r="H9" s="33"/>
      <c r="I9" s="33" t="s">
        <v>171</v>
      </c>
      <c r="J9" s="34"/>
      <c r="K9" s="34"/>
    </row>
    <row r="10" spans="1:11" s="28" customFormat="1" x14ac:dyDescent="0.3">
      <c r="A10" s="29" t="s">
        <v>43</v>
      </c>
      <c r="B10" s="33"/>
      <c r="C10" s="33"/>
      <c r="D10" s="108"/>
      <c r="E10" s="33"/>
      <c r="F10" s="33"/>
      <c r="G10" s="33"/>
      <c r="H10" s="33"/>
      <c r="I10" s="33"/>
      <c r="J10" s="34"/>
      <c r="K10" s="34"/>
    </row>
    <row r="11" spans="1:11" s="28" customFormat="1" ht="77.400000000000006" customHeight="1" x14ac:dyDescent="0.3">
      <c r="A11" s="72" t="s">
        <v>139</v>
      </c>
      <c r="B11" s="33"/>
      <c r="C11" s="27"/>
      <c r="D11" s="27"/>
      <c r="E11" s="27"/>
      <c r="F11" s="27"/>
      <c r="G11" s="27"/>
      <c r="H11" s="27"/>
      <c r="I11" s="27"/>
      <c r="J11" s="70"/>
      <c r="K11" s="70"/>
    </row>
    <row r="12" spans="1:11" s="28" customFormat="1" x14ac:dyDescent="0.3">
      <c r="A12" s="27"/>
      <c r="B12" s="27"/>
      <c r="C12" s="27"/>
      <c r="D12" s="27"/>
      <c r="E12" s="27"/>
      <c r="F12" s="27"/>
      <c r="G12" s="129"/>
      <c r="H12" s="27"/>
      <c r="I12" s="27"/>
      <c r="J12" s="70"/>
      <c r="K12" s="70"/>
    </row>
    <row r="13" spans="1:11" ht="46.95" customHeight="1" x14ac:dyDescent="0.3">
      <c r="A13" s="26" t="s">
        <v>36</v>
      </c>
      <c r="B13" s="26" t="s">
        <v>79</v>
      </c>
      <c r="C13" s="26" t="s">
        <v>133</v>
      </c>
      <c r="D13" s="26" t="s">
        <v>44</v>
      </c>
      <c r="E13" s="27"/>
      <c r="F13" s="28"/>
    </row>
    <row r="14" spans="1:11" ht="15.6" x14ac:dyDescent="0.3">
      <c r="A14" s="184" t="s">
        <v>147</v>
      </c>
      <c r="B14" s="30" t="s">
        <v>45</v>
      </c>
      <c r="C14" s="94">
        <v>238</v>
      </c>
      <c r="D14" s="109">
        <v>3</v>
      </c>
      <c r="E14" s="67"/>
      <c r="F14" s="28"/>
    </row>
    <row r="15" spans="1:11" ht="15.6" x14ac:dyDescent="0.3">
      <c r="A15" s="185"/>
      <c r="B15" s="30" t="s">
        <v>46</v>
      </c>
      <c r="C15" s="94">
        <v>609</v>
      </c>
      <c r="D15" s="109">
        <v>24</v>
      </c>
      <c r="E15" s="67"/>
      <c r="F15" s="28"/>
    </row>
    <row r="16" spans="1:11" ht="15.6" x14ac:dyDescent="0.3">
      <c r="A16" s="185"/>
      <c r="B16" s="30" t="s">
        <v>47</v>
      </c>
      <c r="C16" s="94">
        <v>295</v>
      </c>
      <c r="D16" s="109">
        <v>9</v>
      </c>
      <c r="E16" s="67"/>
      <c r="F16" s="28"/>
    </row>
    <row r="17" spans="1:6" ht="15.6" x14ac:dyDescent="0.3">
      <c r="A17" s="185"/>
      <c r="B17" s="30" t="s">
        <v>48</v>
      </c>
      <c r="C17" s="94">
        <v>55</v>
      </c>
      <c r="D17" s="109">
        <v>4</v>
      </c>
      <c r="E17" s="67"/>
      <c r="F17" s="28"/>
    </row>
    <row r="18" spans="1:6" ht="15.6" x14ac:dyDescent="0.3">
      <c r="A18" s="185"/>
      <c r="B18" s="30" t="s">
        <v>49</v>
      </c>
      <c r="C18" s="94">
        <v>7</v>
      </c>
      <c r="D18" s="109">
        <v>0.6</v>
      </c>
      <c r="E18" s="67"/>
      <c r="F18" s="28"/>
    </row>
    <row r="19" spans="1:6" ht="28.8" x14ac:dyDescent="0.3">
      <c r="A19" s="186"/>
      <c r="B19" s="68" t="s">
        <v>134</v>
      </c>
      <c r="C19" s="94">
        <v>13565</v>
      </c>
      <c r="D19" s="21"/>
      <c r="E19" s="67"/>
      <c r="F19" s="28"/>
    </row>
    <row r="20" spans="1:6" ht="29.4" customHeight="1" x14ac:dyDescent="0.3">
      <c r="A20" s="187" t="s">
        <v>42</v>
      </c>
      <c r="B20" s="31" t="s">
        <v>45</v>
      </c>
      <c r="C20" s="35"/>
      <c r="D20" s="35"/>
      <c r="E20" s="67"/>
      <c r="F20" s="28"/>
    </row>
    <row r="21" spans="1:6" x14ac:dyDescent="0.3">
      <c r="A21" s="188"/>
      <c r="B21" s="31" t="s">
        <v>46</v>
      </c>
      <c r="C21" s="35"/>
      <c r="D21" s="35"/>
      <c r="E21" s="67"/>
      <c r="F21" s="28"/>
    </row>
    <row r="22" spans="1:6" x14ac:dyDescent="0.3">
      <c r="A22" s="188"/>
      <c r="B22" s="31" t="s">
        <v>47</v>
      </c>
      <c r="C22" s="35"/>
      <c r="D22" s="35"/>
      <c r="E22" s="67"/>
      <c r="F22" s="28"/>
    </row>
    <row r="23" spans="1:6" x14ac:dyDescent="0.3">
      <c r="A23" s="188"/>
      <c r="B23" s="31" t="s">
        <v>48</v>
      </c>
      <c r="C23" s="35"/>
      <c r="D23" s="35"/>
      <c r="E23" s="67"/>
      <c r="F23" s="28"/>
    </row>
    <row r="24" spans="1:6" x14ac:dyDescent="0.3">
      <c r="A24" s="188"/>
      <c r="B24" s="31" t="s">
        <v>49</v>
      </c>
      <c r="C24" s="35"/>
      <c r="D24" s="35"/>
      <c r="E24" s="67"/>
      <c r="F24" s="28"/>
    </row>
    <row r="25" spans="1:6" ht="28.8" x14ac:dyDescent="0.3">
      <c r="A25" s="189"/>
      <c r="B25" s="68" t="s">
        <v>134</v>
      </c>
      <c r="C25" s="35"/>
      <c r="D25" s="21"/>
    </row>
  </sheetData>
  <mergeCells count="4">
    <mergeCell ref="B1:D1"/>
    <mergeCell ref="A3:D3"/>
    <mergeCell ref="A14:A19"/>
    <mergeCell ref="A20:A25"/>
  </mergeCells>
  <pageMargins left="0.7" right="0.7" top="0.75" bottom="0.75" header="0.3" footer="0.3"/>
  <pageSetup paperSize="9" scale="6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topLeftCell="A6" zoomScale="60" zoomScaleNormal="90" workbookViewId="0">
      <selection activeCell="F23" sqref="F23"/>
    </sheetView>
  </sheetViews>
  <sheetFormatPr defaultRowHeight="14.4" x14ac:dyDescent="0.3"/>
  <cols>
    <col min="1" max="1" width="59"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136</v>
      </c>
      <c r="B1" s="182" t="str">
        <f>Ūdenssaimniec_ESOŠS_VĒRTĒJUMS!B1</f>
        <v xml:space="preserve">OGRE  </v>
      </c>
      <c r="C1" s="183"/>
      <c r="D1" s="48"/>
    </row>
    <row r="2" spans="1:4" ht="21.75" customHeight="1" x14ac:dyDescent="0.3">
      <c r="A2" s="5"/>
      <c r="B2" s="6"/>
      <c r="C2" s="6"/>
    </row>
    <row r="3" spans="1:4" s="4" customFormat="1" ht="18" customHeight="1" x14ac:dyDescent="0.3">
      <c r="A3" s="171" t="s">
        <v>58</v>
      </c>
      <c r="B3" s="171"/>
      <c r="C3" s="171"/>
    </row>
    <row r="4" spans="1:4" s="38" customFormat="1" ht="30" customHeight="1" x14ac:dyDescent="0.3">
      <c r="A4" s="39" t="s">
        <v>56</v>
      </c>
      <c r="B4" s="40" t="s">
        <v>148</v>
      </c>
      <c r="C4" s="21"/>
    </row>
    <row r="5" spans="1:4" s="38" customFormat="1" ht="30" customHeight="1" x14ac:dyDescent="0.3">
      <c r="A5" s="39" t="s">
        <v>57</v>
      </c>
      <c r="B5" s="23" t="s">
        <v>181</v>
      </c>
      <c r="C5" s="21"/>
    </row>
    <row r="6" spans="1:4" s="38" customFormat="1" ht="48" customHeight="1" x14ac:dyDescent="0.3">
      <c r="A6" s="39" t="s">
        <v>98</v>
      </c>
      <c r="B6" s="23" t="s">
        <v>181</v>
      </c>
      <c r="C6" s="21"/>
      <c r="D6" s="37"/>
    </row>
    <row r="7" spans="1:4" s="38" customFormat="1" ht="30" customHeight="1" x14ac:dyDescent="0.3">
      <c r="A7" s="39" t="s">
        <v>97</v>
      </c>
      <c r="B7" s="23" t="s">
        <v>181</v>
      </c>
      <c r="C7" s="21"/>
      <c r="D7" s="37"/>
    </row>
    <row r="8" spans="1:4" s="38" customFormat="1" ht="28.8" x14ac:dyDescent="0.3">
      <c r="A8" s="39" t="s">
        <v>80</v>
      </c>
      <c r="B8" s="23" t="s">
        <v>181</v>
      </c>
      <c r="C8" s="21"/>
      <c r="D8" s="37"/>
    </row>
    <row r="9" spans="1:4" s="38" customFormat="1" x14ac:dyDescent="0.3">
      <c r="A9" s="43"/>
      <c r="B9" s="44"/>
      <c r="C9" s="44"/>
      <c r="D9" s="37"/>
    </row>
    <row r="10" spans="1:4" ht="29.4" customHeight="1" x14ac:dyDescent="0.3">
      <c r="A10" s="32" t="s">
        <v>53</v>
      </c>
      <c r="B10" s="88">
        <v>1.41</v>
      </c>
      <c r="C10" s="112" t="s">
        <v>159</v>
      </c>
      <c r="D10" s="36"/>
    </row>
    <row r="11" spans="1:4" ht="15.6" x14ac:dyDescent="0.3">
      <c r="A11" s="15" t="s">
        <v>55</v>
      </c>
      <c r="B11" s="86">
        <v>0.49</v>
      </c>
      <c r="C11" s="25">
        <f>B11/B10</f>
        <v>0.3475177304964539</v>
      </c>
    </row>
    <row r="12" spans="1:4" ht="15.6" x14ac:dyDescent="0.3">
      <c r="A12" s="15" t="s">
        <v>54</v>
      </c>
      <c r="B12" s="86">
        <v>0.92</v>
      </c>
      <c r="C12" s="22">
        <f>B12/B10</f>
        <v>0.65248226950354615</v>
      </c>
    </row>
    <row r="13" spans="1:4" ht="15.6" x14ac:dyDescent="0.3">
      <c r="A13" s="41" t="s">
        <v>135</v>
      </c>
      <c r="B13" s="86">
        <v>25.56</v>
      </c>
      <c r="C13" s="21"/>
      <c r="D13" s="48"/>
    </row>
    <row r="14" spans="1:4" ht="15.6" x14ac:dyDescent="0.3">
      <c r="A14" s="41" t="s">
        <v>99</v>
      </c>
      <c r="B14" s="87">
        <v>1099158</v>
      </c>
      <c r="C14" s="21"/>
    </row>
    <row r="15" spans="1:4" ht="15.6" x14ac:dyDescent="0.3">
      <c r="A15" s="56" t="s">
        <v>100</v>
      </c>
      <c r="B15" s="87">
        <v>929007</v>
      </c>
      <c r="C15" s="21"/>
    </row>
    <row r="16" spans="1:4" ht="131.4" customHeight="1" x14ac:dyDescent="0.3">
      <c r="A16" s="54" t="s">
        <v>62</v>
      </c>
      <c r="B16" s="106" t="s">
        <v>179</v>
      </c>
      <c r="C16" s="55"/>
      <c r="D16" s="36"/>
    </row>
    <row r="17" spans="1:4" ht="28.8" x14ac:dyDescent="0.3">
      <c r="A17" s="54" t="s">
        <v>20</v>
      </c>
      <c r="B17" s="106" t="s">
        <v>182</v>
      </c>
      <c r="C17" s="55"/>
    </row>
    <row r="18" spans="1:4" ht="43.2" x14ac:dyDescent="0.3">
      <c r="A18" s="54" t="s">
        <v>85</v>
      </c>
      <c r="B18" s="106" t="s">
        <v>180</v>
      </c>
      <c r="C18" s="55"/>
      <c r="D18" s="48"/>
    </row>
    <row r="19" spans="1:4" ht="15.6" customHeight="1" x14ac:dyDescent="0.3">
      <c r="A19" s="190" t="s">
        <v>59</v>
      </c>
      <c r="B19" s="191"/>
      <c r="C19" s="190"/>
    </row>
    <row r="20" spans="1:4" ht="18" x14ac:dyDescent="0.3">
      <c r="A20" s="32" t="s">
        <v>60</v>
      </c>
      <c r="B20" s="88">
        <v>0.65</v>
      </c>
      <c r="C20" s="112" t="s">
        <v>159</v>
      </c>
    </row>
    <row r="21" spans="1:4" ht="15.6" x14ac:dyDescent="0.3">
      <c r="A21" s="41" t="s">
        <v>101</v>
      </c>
      <c r="B21" s="87">
        <v>479414</v>
      </c>
      <c r="C21" s="21"/>
    </row>
    <row r="22" spans="1:4" ht="15.6" x14ac:dyDescent="0.3">
      <c r="A22" s="41" t="s">
        <v>102</v>
      </c>
      <c r="B22" s="87">
        <v>435686</v>
      </c>
      <c r="C22" s="21"/>
    </row>
    <row r="23" spans="1:4" ht="144" customHeight="1" x14ac:dyDescent="0.3">
      <c r="A23" s="42" t="s">
        <v>61</v>
      </c>
      <c r="B23" s="106" t="s">
        <v>179</v>
      </c>
      <c r="C23" s="21"/>
    </row>
    <row r="24" spans="1:4" ht="28.8" x14ac:dyDescent="0.3">
      <c r="A24" s="42" t="s">
        <v>20</v>
      </c>
      <c r="B24" s="106" t="s">
        <v>182</v>
      </c>
      <c r="C24" s="21"/>
    </row>
    <row r="25" spans="1:4" ht="43.2" x14ac:dyDescent="0.3">
      <c r="A25" s="42" t="s">
        <v>63</v>
      </c>
      <c r="B25" s="106" t="s">
        <v>180</v>
      </c>
      <c r="C25" s="21"/>
    </row>
    <row r="26" spans="1:4" x14ac:dyDescent="0.3">
      <c r="A26" s="48"/>
    </row>
  </sheetData>
  <mergeCells count="3">
    <mergeCell ref="B1:C1"/>
    <mergeCell ref="A3:C3"/>
    <mergeCell ref="A19:C19"/>
  </mergeCells>
  <pageMargins left="0.7" right="0.7" top="0.75" bottom="0.75" header="0.3" footer="0.3"/>
  <pageSetup paperSize="9"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Investiciju_plans_POST2020</vt:lpstr>
      <vt:lpstr>Par aglo. un dec.kan.</vt:lpstr>
      <vt:lpstr>Ūdenssaimniec_ESOŠS_VĒRTĒJUMS</vt:lpstr>
      <vt:lpstr>NAI_esošais_vērtējums</vt:lpstr>
      <vt:lpstr>Ekonomiskais_novērtējums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2020-04-14T15:13:51Z</dcterms:modified>
</cp:coreProperties>
</file>