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34ECC6C9-17CF-49E1-A9D5-217A2DEB1B4D}" xr6:coauthVersionLast="45" xr6:coauthVersionMax="45" xr10:uidLastSave="{00000000-0000-0000-0000-000000000000}"/>
  <bookViews>
    <workbookView xWindow="-110" yWindow="-110" windowWidth="19420" windowHeight="10420" firstSheet="1"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dec.kan.'!$A$1:$B$14</definedName>
    <definedName name="_xlnm.Print_Area" localSheetId="2">Ūdenssaimniec_ESOŠS_VĒRTĒJUMS!$A$1:$H$44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1" l="1"/>
  <c r="D15" i="1"/>
  <c r="D7" i="1"/>
  <c r="H10" i="1" l="1"/>
  <c r="H8" i="1"/>
  <c r="D24" i="1" l="1"/>
  <c r="B15" i="1" l="1"/>
  <c r="D10" i="7" l="1"/>
  <c r="D20" i="1" l="1"/>
  <c r="D18" i="1"/>
  <c r="D17" i="1"/>
  <c r="D16" i="1"/>
  <c r="B7" i="1"/>
  <c r="D10" i="1" l="1"/>
  <c r="D8" i="1"/>
  <c r="F24" i="1" l="1"/>
  <c r="F15" i="1"/>
  <c r="H18" i="1"/>
  <c r="H16" i="1"/>
  <c r="F7" i="1"/>
  <c r="H7" i="1"/>
  <c r="H15" i="1" l="1"/>
  <c r="H31" i="1"/>
  <c r="H24" i="1"/>
  <c r="H19" i="1"/>
  <c r="H11" i="1"/>
  <c r="C27" i="7" l="1"/>
  <c r="C26" i="7"/>
  <c r="B1" i="9"/>
  <c r="B1" i="8"/>
  <c r="C12" i="9"/>
  <c r="C11" i="9"/>
  <c r="C10" i="7"/>
  <c r="B10" i="7"/>
  <c r="C7" i="7"/>
  <c r="C8" i="7"/>
  <c r="D11" i="1" l="1"/>
  <c r="D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4" authorId="0" shapeId="0" xr:uid="{54BF455F-81CB-455F-B2EC-8751ADFA8497}">
      <text>
        <r>
          <rPr>
            <b/>
            <sz val="9"/>
            <color indexed="81"/>
            <rFont val="Tahoma"/>
            <family val="2"/>
            <charset val="186"/>
          </rPr>
          <t>Author:</t>
        </r>
        <r>
          <rPr>
            <sz val="9"/>
            <color indexed="81"/>
            <rFont val="Tahoma"/>
            <family val="2"/>
            <charset val="186"/>
          </rPr>
          <t xml:space="preserve">
caur NAI izgājušais ūdens - attīrīts</t>
        </r>
      </text>
    </comment>
    <comment ref="E4" authorId="0" shapeId="0" xr:uid="{DF0D52BB-B63D-440A-8189-4CBC81617417}">
      <text>
        <r>
          <rPr>
            <b/>
            <sz val="9"/>
            <color indexed="81"/>
            <rFont val="Tahoma"/>
            <family val="2"/>
            <charset val="186"/>
          </rPr>
          <t>Author:</t>
        </r>
        <r>
          <rPr>
            <sz val="9"/>
            <color indexed="81"/>
            <rFont val="Tahoma"/>
            <family val="2"/>
            <charset val="186"/>
          </rPr>
          <t xml:space="preserve">
Pārplūdē aizplūdušais ūdens - mums ir pārplūde pirms KSS, </t>
        </r>
      </text>
    </comment>
    <comment ref="D6" authorId="0" shapeId="0" xr:uid="{C756A5D1-CA15-45B2-9721-7A004273777C}">
      <text>
        <r>
          <rPr>
            <b/>
            <sz val="9"/>
            <color indexed="81"/>
            <rFont val="Tahoma"/>
            <charset val="1"/>
          </rPr>
          <t>Author:</t>
        </r>
        <r>
          <rPr>
            <sz val="9"/>
            <color indexed="81"/>
            <rFont val="Tahoma"/>
            <charset val="1"/>
          </rPr>
          <t xml:space="preserve">
plus pašpatēriņš ŪSI +NAI tehn. Procesiem   40 350 m3</t>
        </r>
      </text>
    </comment>
    <comment ref="E6" authorId="0" shapeId="0" xr:uid="{88D2E747-C05A-4E4C-BEA4-50422C3CB670}">
      <text>
        <r>
          <rPr>
            <b/>
            <sz val="9"/>
            <color indexed="81"/>
            <rFont val="Tahoma"/>
            <family val="2"/>
            <charset val="186"/>
          </rPr>
          <t>Author:</t>
        </r>
        <r>
          <rPr>
            <sz val="9"/>
            <color indexed="81"/>
            <rFont val="Tahoma"/>
            <family val="2"/>
            <charset val="186"/>
          </rPr>
          <t xml:space="preserve">
pašpatēriņš - NAI un ŪSI tehnoloģiskajos procesos</t>
        </r>
      </text>
    </comment>
  </commentList>
</comments>
</file>

<file path=xl/sharedStrings.xml><?xml version="1.0" encoding="utf-8"?>
<sst xmlns="http://schemas.openxmlformats.org/spreadsheetml/2006/main" count="279" uniqueCount="220">
  <si>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</si>
  <si>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</si>
  <si>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</si>
  <si>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</si>
  <si>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</si>
  <si>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</si>
  <si>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</si>
  <si>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</si>
  <si>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</si>
  <si>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</si>
  <si>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</si>
  <si>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</si>
  <si>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</si>
  <si>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</si>
  <si>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</si>
  <si>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</si>
  <si>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</si>
  <si>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</si>
  <si>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</si>
  <si>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</si>
  <si>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</si>
  <si>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</si>
  <si>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Kārtībā, kā tiek finansēta liela apjoma infrastruktūras uzturēšanas darbi</t>
  </si>
  <si>
    <t>Centralizētās kanalizācijas sistēmas (CKS) ESOŠĀS situācijas novērtējums</t>
  </si>
  <si>
    <t>t.sk. Lietotāju (iedzīvotāji), skaits</t>
  </si>
  <si>
    <t>t.sk. Pakalpojumu pieejamība (iedzīvotāji), skaits</t>
  </si>
  <si>
    <t xml:space="preserve">t.sk. pašteces, km </t>
  </si>
  <si>
    <t>t.sk. Spiedvadi, km</t>
  </si>
  <si>
    <t>Kanalizācijas sūkņu stacijas, skaits</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</si>
  <si>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</si>
  <si>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</si>
  <si>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</si>
  <si>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</si>
  <si>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</si>
  <si>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</si>
  <si>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</si>
  <si>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</si>
  <si>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</si>
  <si>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</si>
  <si>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</si>
  <si>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</si>
  <si>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</si>
  <si>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</si>
  <si>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</si>
  <si>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</si>
  <si>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</si>
  <si>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</si>
  <si>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</si>
  <si>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</si>
  <si>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</si>
  <si>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</si>
  <si>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</si>
  <si>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</si>
  <si>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</si>
  <si>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</si>
  <si>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</si>
  <si>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</si>
  <si>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</si>
  <si>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</si>
  <si>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</si>
  <si>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</si>
  <si>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</si>
  <si>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</si>
  <si>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</si>
  <si>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</si>
  <si>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</si>
  <si>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</si>
  <si>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</si>
  <si>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</si>
  <si>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</si>
  <si>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</si>
  <si>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</si>
  <si>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</si>
  <si>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</si>
  <si>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</si>
  <si>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</si>
  <si>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</si>
  <si>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</si>
  <si>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</si>
  <si>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</si>
  <si>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</si>
  <si>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</si>
  <si>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</si>
  <si>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</si>
  <si>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</si>
  <si>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</si>
  <si>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</si>
  <si>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</si>
  <si>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</si>
  <si>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</si>
  <si>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</si>
  <si>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</si>
  <si>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</si>
  <si>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</si>
  <si>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</si>
  <si>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</si>
  <si>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</si>
  <si>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</si>
  <si>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</si>
  <si>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</si>
  <si>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</si>
  <si>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</si>
  <si>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</si>
  <si>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</si>
  <si>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</si>
  <si>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</si>
  <si>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</si>
  <si>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</si>
  <si>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</si>
  <si>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</si>
  <si>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</si>
  <si>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</si>
  <si>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</si>
  <si>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</si>
  <si>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</si>
  <si>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</si>
  <si>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</si>
  <si>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</si>
  <si>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</si>
  <si>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</si>
  <si>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</si>
  <si>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</si>
  <si>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</si>
  <si>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</si>
  <si>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</si>
  <si>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</si>
  <si>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</si>
  <si>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</si>
  <si>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</si>
  <si>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</si>
  <si>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</si>
  <si>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</si>
  <si>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</si>
  <si>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</si>
  <si>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14(42)*</t>
  </si>
  <si>
    <t>Citi pārbūvējamie un atjaunojamie ūdensapgādes sistēmas infrastruktūras objekti</t>
  </si>
  <si>
    <t>Saules enerģijas stacijas ierīkošana pie ŪSI , 90kW</t>
  </si>
  <si>
    <t>t.sk. spiedvadi (ūdensvadi, kuri izbūvēti līdz 1960.gadam)</t>
  </si>
  <si>
    <t>Lietus ūdeņu un infiltrācijas ūdeņu bufertvertne pie KSS Krasta ielā 15, V=2500m3</t>
  </si>
  <si>
    <t>asenizācijas pieņemšanas punkta pārbūve ar iespēju veikt pieņemtā notekūdeņu daudzuma uzskaiti</t>
  </si>
  <si>
    <t>Saules enerģijas stacijas izbūve pie NAI, kW110</t>
  </si>
  <si>
    <t>Saules enerģijas stacijas izbūve pie KSS Krasta ielā 15, 20 kW</t>
  </si>
  <si>
    <t>Nojumes izbūve esošajā dūņu laukā, 1500m2</t>
  </si>
  <si>
    <t>Bioreaktora  rezervuāra grīdas atjaunošana (grīdā ir izveidojušās tīklveida plaisas pa visu rezervuāra grīdu, plaisu platums no 0.1 līdz 0.7mm), grīdas laukums 615 m2</t>
  </si>
  <si>
    <t>SIA "Vinda"</t>
  </si>
  <si>
    <t>Lenču ielā 27, Cēsīs</t>
  </si>
  <si>
    <t>Lenču ielā 27, Cēsīs, rezervuārs</t>
  </si>
  <si>
    <t>2x1000</t>
  </si>
  <si>
    <t>Cīrulīšu iela 48, Cēsis</t>
  </si>
  <si>
    <t>2x125</t>
  </si>
  <si>
    <t>Leona Paegles iela 2c, Cēsis</t>
  </si>
  <si>
    <t>Uzvaras bulvāris 5, Cēsis</t>
  </si>
  <si>
    <t>1200m3/dnn</t>
  </si>
  <si>
    <t>Ir, Cēsu novada pašvaldības mājas lapā</t>
  </si>
  <si>
    <t xml:space="preserve">Ir </t>
  </si>
  <si>
    <t xml:space="preserve">Pāsvaldībā nav. Uzņēmums sagatavo novietojuma plānus pievienojuma izbūvei.   </t>
  </si>
  <si>
    <t>Ir lielākajā pilsētas daļā, izņemot pilsētas centrālo daļu</t>
  </si>
  <si>
    <t>Vaives iela 20B, Cēsis</t>
  </si>
  <si>
    <r>
      <t xml:space="preserve">Kopējais iedzīvotāju skaits pilsētā (Cēsīs) </t>
    </r>
    <r>
      <rPr>
        <b/>
        <sz val="12"/>
        <color rgb="FFFF0000"/>
        <rFont val="Calibri"/>
        <family val="2"/>
        <scheme val="minor"/>
      </rPr>
      <t>(01.01.2019)</t>
    </r>
  </si>
  <si>
    <t>Esošo kanalizāciju tīklu kopgarums (uz 01.01.2020.), km</t>
  </si>
  <si>
    <r>
      <t xml:space="preserve">CŪS pakalpojumu zonas iedzīvotāju skaits uz </t>
    </r>
    <r>
      <rPr>
        <b/>
        <sz val="12"/>
        <color rgb="FFFF0000"/>
        <rFont val="Calibri"/>
        <family val="2"/>
        <scheme val="minor"/>
      </rPr>
      <t>(01.01.2019)</t>
    </r>
  </si>
  <si>
    <t>Esošo ūdensapgādes tīklu kopgarums (uz 01.01.2020), km</t>
  </si>
  <si>
    <t>Faktiski iegūtais ūdens apjoms (2018) m3/gadā</t>
  </si>
  <si>
    <t>ir kopā ar ŪSI</t>
  </si>
  <si>
    <t xml:space="preserve"> urbums nr.2</t>
  </si>
  <si>
    <t>urbums nr.3</t>
  </si>
  <si>
    <t>urbums nr.4</t>
  </si>
  <si>
    <t>Gaujaslīču iela 21, Cēsis:  urbums nr.1</t>
  </si>
  <si>
    <t>2001./2012.</t>
  </si>
  <si>
    <t>45.4 (ēkām)/100(iekārtām)/19(ķimikāliju telpām)</t>
  </si>
  <si>
    <t>40/50</t>
  </si>
  <si>
    <t>72(ēkai)/17.39(rekonstr.darbiem)/ 100 (iekārtām)</t>
  </si>
  <si>
    <t>1966/2012(atjaunošana: jumts un iekštelpu remonts)</t>
  </si>
  <si>
    <t>1951/2005 (atjaunošana)/2018 (fasādes atjaunošana)</t>
  </si>
  <si>
    <t>1966/2005</t>
  </si>
  <si>
    <r>
      <t xml:space="preserve">Aglomerācijas iedzīvotāju skaits uz </t>
    </r>
    <r>
      <rPr>
        <b/>
        <sz val="12"/>
        <color rgb="FFFF0000"/>
        <rFont val="Calibri"/>
        <family val="2"/>
        <scheme val="minor"/>
      </rPr>
      <t>(01.01.2019)</t>
    </r>
  </si>
  <si>
    <t>t.sk. vecākas par 20 gadiem (ēka, tehnoloģija pārbūvēta 2012.gadā0</t>
  </si>
  <si>
    <r>
      <t>Lietus notekūdeņu pieslēguma vietu skaits pie centralizēto kanalizācijas tīklu sistēmas (gab.) (</t>
    </r>
    <r>
      <rPr>
        <sz val="12"/>
        <color theme="1"/>
        <rFont val="Calibri"/>
        <family val="2"/>
        <charset val="186"/>
        <scheme val="minor"/>
      </rPr>
      <t>vecpilsēta ir kā viens klients - maksā pašvaldība)</t>
    </r>
  </si>
  <si>
    <r>
      <t>t.sk. Mājsaimniecības -</t>
    </r>
    <r>
      <rPr>
        <b/>
        <i/>
        <sz val="11"/>
        <color theme="1"/>
        <rFont val="Calibri"/>
        <family val="2"/>
        <charset val="186"/>
        <scheme val="minor"/>
      </rPr>
      <t>adreses</t>
    </r>
    <r>
      <rPr>
        <i/>
        <sz val="11"/>
        <color theme="1"/>
        <rFont val="Calibri"/>
        <family val="2"/>
        <charset val="186"/>
        <scheme val="minor"/>
      </rPr>
      <t xml:space="preserve"> skaits</t>
    </r>
  </si>
  <si>
    <r>
      <t xml:space="preserve">t.sk. Mājsaimniecības </t>
    </r>
    <r>
      <rPr>
        <b/>
        <i/>
        <sz val="11"/>
        <color theme="1"/>
        <rFont val="Calibri"/>
        <family val="2"/>
        <charset val="186"/>
        <scheme val="minor"/>
      </rPr>
      <t>adreses</t>
    </r>
    <r>
      <rPr>
        <i/>
        <sz val="11"/>
        <color theme="1"/>
        <rFont val="Calibri"/>
        <family val="2"/>
        <charset val="186"/>
        <scheme val="minor"/>
      </rPr>
      <t xml:space="preserve"> skaits</t>
    </r>
  </si>
  <si>
    <t>53(157)*</t>
  </si>
  <si>
    <t>8(23)*</t>
  </si>
  <si>
    <t>Saules enerģijas stacijas ierīkošana pie III pacēluma ŪSS, 20kW</t>
  </si>
  <si>
    <t>82(208)*</t>
  </si>
  <si>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(t.sk.pievienot Veismaņu ciemu Cēsu aglomerācijai), kopā</t>
    </r>
  </si>
  <si>
    <r>
      <t xml:space="preserve">III pacēluma </t>
    </r>
    <r>
      <rPr>
        <i/>
        <sz val="10"/>
        <color rgb="FF00B050"/>
        <rFont val="Calibri"/>
        <family val="2"/>
        <charset val="186"/>
        <scheme val="minor"/>
      </rPr>
      <t xml:space="preserve">ŪSS </t>
    </r>
    <r>
      <rPr>
        <i/>
        <sz val="10"/>
        <color theme="1"/>
        <rFont val="Calibri"/>
        <family val="2"/>
        <charset val="186"/>
        <scheme val="minor"/>
      </rPr>
      <t>pazemes rezervuāru pārbūve, 2 x 1000m3, ekspluatācijā no 1965.gada</t>
    </r>
  </si>
  <si>
    <t>28.3 (ēkai)/100 (iekārtām)</t>
  </si>
  <si>
    <t>25/50</t>
  </si>
  <si>
    <t>50/17/50</t>
  </si>
  <si>
    <t xml:space="preserve">Pūpolu iela (5 mājas), daļa Atpūtas iela (5 mājas) un Jurģu iela (3 mājas). Ir parādījusies cilvēku interese pēc decentralizēto aptaujas - pupolu ielā, jurģu ielā - pilsēta vēlas, lai izbūvē, </t>
  </si>
  <si>
    <t>Pēc CSB datiem Vidzemē - 430.99 EUR</t>
  </si>
  <si>
    <t>SIA "VINDA" visā novadā</t>
  </si>
  <si>
    <t xml:space="preserve">Vidējā termiņa darbības stratēģija 2018.-2012.gadam </t>
  </si>
  <si>
    <t>Ja izvedīs esošos decentralizētos 320  - un tie būs tipiskie sadzīves - jauda pietiek (ap 100 pievienotos pie tīkliem);
Bet, ja  ved no visa novada + koncentrēto apjomu - nevarēs attīrīt, bet novērtēt jaudu nevar šobrīd</t>
  </si>
  <si>
    <t>Mazās NAI nekur nestrādā, nespēj attīrīt virsūdeņu dēļ un decentralziētos nevarēs paņemt , jo liels piesārņojums</t>
  </si>
  <si>
    <t xml:space="preserve">t.sk. no iestādēm, uzņēmumiem saņemtais notekūdeņu daudzums </t>
  </si>
  <si>
    <t>t.sk.saņemts no Priekuļiem FK+LK</t>
  </si>
  <si>
    <t>Pārplūdē bez attīrīšanas novadīts</t>
  </si>
  <si>
    <t>t.sk.ar asenizācijas transportu nodotais apjoms m3/gadā</t>
  </si>
  <si>
    <t>Cēsu NAI, Raiskuma pagasts, Pārgaujas novads</t>
  </si>
  <si>
    <t>Cēsu PSIA Vinda</t>
  </si>
  <si>
    <t>1996./2008.</t>
  </si>
  <si>
    <t>nodod gāzu ģenerācijai</t>
  </si>
  <si>
    <t>Cēsu pilsētas SIA "Vinda"</t>
  </si>
  <si>
    <t xml:space="preserve">īstermiņa parādsaistības 78497 EUR, kredītsaistību nav </t>
  </si>
  <si>
    <t>100% pēc tarifu apstiprināšanas SPRK 2020.gadā</t>
  </si>
  <si>
    <t xml:space="preserve">Piesaistot ES fondu finansējumu. Nepieciešamības gadījumā tiek izmantota kreditēšana. </t>
  </si>
  <si>
    <t xml:space="preserve">Jā </t>
  </si>
  <si>
    <t>3,56 (noteicis uzņēmums)</t>
  </si>
  <si>
    <t>2020.gada februārī iesniedza jaunu tarifu</t>
  </si>
  <si>
    <t>24.11.2016.  - ir saskanota pašvaldībā, bet nav teritorijas plānojumā</t>
  </si>
  <si>
    <t>2012.gada lēmums</t>
  </si>
  <si>
    <t>Pēc CSB datiem Latvijas pilsētās - 2,4, Cēsu novadā 2.24</t>
  </si>
  <si>
    <t>Ir spēkā</t>
  </si>
  <si>
    <t>01.01.2020.Bija jāveic jau, bet iedzīvotāji negrib to darīt, Vinda raksta vēstules, bet nav atsaucība (320 krājrezervuāri apzinājuši), 81 ir iesniedzis (vēstules ir apmēram 160. Noteikumiem kādi 10 no 320 atbilst</t>
  </si>
  <si>
    <t>tādi aizsērējumi, kad nak pa akas vāku ārā - reti, bet mazāk, jo tīklus regulāri skalo un tīra ar mašīnu, uztur sistēmu, infiltrācija mainīga, bet ap 30% vajag.. Tīklu bojājumi fiziski - ap 3 reizes gadā..mazāk, ūdensvads retāk paliek - bez mazāk, jo ir 12 zonas, online dati no 2012.gada un redz grafikā izmaiņas, kā ir izmaiņas - atrod ātrāk avaŗiju.</t>
  </si>
  <si>
    <t>Kopsistēma ir tikai vecpilsētā, lēnām atdala..pārējā teritorijā ir škirsistēma. Sausā gadā 2018. - 30%, bet mitrā ap 50%. Koncertzāle - avots ieplūst sistēmā - tīrs, bet tas palīdz attīrīt - ja atdala visu - NAI nespētu strādāt. (30% ir OK).</t>
  </si>
  <si>
    <t>Pieņemšana ir pie lielās Krasta ielas sūkņu stacijas - šo rekonstruēt ar uzskaiti.bet nav reāli izvest 10 mašīnas dienā , laiž tīklā</t>
  </si>
  <si>
    <t>CĒSIS</t>
  </si>
  <si>
    <r>
      <t xml:space="preserve">13200 </t>
    </r>
    <r>
      <rPr>
        <b/>
        <sz val="11"/>
        <color rgb="FFFF0000"/>
        <rFont val="Calibri"/>
        <family val="2"/>
        <charset val="186"/>
        <scheme val="minor"/>
      </rPr>
      <t xml:space="preserve"> mehāniskajai attīrīšanai,</t>
    </r>
    <r>
      <rPr>
        <b/>
        <sz val="11"/>
        <color theme="1"/>
        <rFont val="Calibri"/>
        <family val="2"/>
        <scheme val="minor"/>
      </rPr>
      <t xml:space="preserve">              </t>
    </r>
    <r>
      <rPr>
        <b/>
        <sz val="11"/>
        <color rgb="FFFF0000"/>
        <rFont val="Calibri"/>
        <family val="2"/>
        <charset val="186"/>
        <scheme val="minor"/>
      </rPr>
      <t xml:space="preserve">  6500 bioloģisjkajai attīrīšanai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</si>
</sst>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9"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i/>
      <sz val="11"/>
      <color theme="1"/>
      <name val="Times New Roman"/>
      <family val="1"/>
      <charset val="186"/>
    </font>
    <font>
      <sz val="8"/>
      <name val="Calibri"/>
      <family val="2"/>
      <scheme val="minor"/>
    </font>
    <font>
      <sz val="12"/>
      <color theme="1"/>
      <name val="Calibri"/>
      <family val="2"/>
      <charset val="186"/>
      <scheme val="minor"/>
    </font>
    <font>
      <b/>
      <i/>
      <sz val="11"/>
      <color theme="1"/>
      <name val="Calibri"/>
      <family val="2"/>
      <charset val="186"/>
      <scheme val="minor"/>
    </font>
    <font>
      <i/>
      <sz val="10"/>
      <color rgb="FF00B050"/>
      <name val="Calibri"/>
      <family val="2"/>
      <charset val="186"/>
      <scheme val="minor"/>
    </font>
    <font>
      <sz val="11"/>
      <color theme="1"/>
      <name val="Calibri"/>
      <family val="2"/>
      <scheme val="minor"/>
    </font>
    <font>
      <sz val="11"/>
      <name val="Calibri"/>
      <family val="2"/>
      <charset val="186"/>
      <scheme val="minor"/>
    </font>
    <font>
      <b/>
      <i/>
      <sz val="9"/>
      <name val="Calibri"/>
      <family val="2"/>
      <charset val="186"/>
      <scheme val="minor"/>
    </font>
    <font>
      <i/>
      <sz val="11"/>
      <color rgb="FFFF0000"/>
      <name val="Calibri"/>
      <family val="2"/>
      <scheme val="minor"/>
    </font>
    <font>
      <b/>
      <sz val="9"/>
      <color indexed="81"/>
      <name val="Tahoma"/>
      <family val="2"/>
      <charset val="186"/>
    </font>
    <font>
      <sz val="9"/>
      <color indexed="81"/>
      <name val="Tahoma"/>
      <family val="2"/>
      <charset val="186"/>
    </font>
    <font>
      <sz val="9"/>
      <color indexed="81"/>
      <name val="Tahoma"/>
      <charset val="1"/>
    </font>
    <font>
      <b/>
      <sz val="9"/>
      <color indexed="81"/>
      <name val="Tahoma"/>
      <charset val="1"/>
    </font>
    <font>
      <b/>
      <sz val="11"/>
      <color rgb="FFFF0000"/>
      <name val="Calibri"/>
      <family val="2"/>
      <charset val="186"/>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s>
  <cellStyleXfs count="3">
    <xf numFmtId="0" fontId="0" fillId="0" borderId="0"/>
    <xf numFmtId="0" fontId="12" fillId="0" borderId="0"/>
    <xf numFmtId="43" fontId="30" fillId="0" borderId="0" applyFont="0" applyFill="0" applyBorder="0" applyAlignment="0" applyProtection="0"/>
  </cellStyleXfs>
  <cellXfs count="158">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25" fillId="4" borderId="1" xfId="0" applyFont="1" applyFill="1" applyBorder="1" applyAlignment="1">
      <alignment vertical="top" wrapText="1"/>
    </xf>
    <xf numFmtId="3" fontId="14" fillId="4" borderId="1" xfId="0" applyNumberFormat="1" applyFont="1" applyFill="1" applyBorder="1" applyAlignment="1">
      <alignment horizontal="right" vertical="top" wrapText="1"/>
    </xf>
    <xf numFmtId="3" fontId="8" fillId="4" borderId="7" xfId="0" applyNumberFormat="1" applyFont="1" applyFill="1" applyBorder="1" applyAlignment="1">
      <alignment vertical="top" wrapText="1"/>
    </xf>
    <xf numFmtId="0" fontId="17" fillId="0" borderId="1" xfId="0" applyFont="1" applyFill="1" applyBorder="1" applyAlignment="1">
      <alignment horizontal="left" vertical="center" wrapText="1" indent="20"/>
    </xf>
    <xf numFmtId="0" fontId="22" fillId="4" borderId="1" xfId="0" applyFont="1" applyFill="1" applyBorder="1" applyAlignment="1">
      <alignment horizontal="center" vertical="center" wrapText="1"/>
    </xf>
    <xf numFmtId="3" fontId="0" fillId="4" borderId="1" xfId="0" applyNumberFormat="1" applyFont="1" applyFill="1" applyBorder="1" applyAlignment="1">
      <alignment horizontal="right" vertical="top"/>
    </xf>
    <xf numFmtId="0" fontId="25" fillId="4" borderId="1" xfId="0" applyFont="1" applyFill="1" applyBorder="1" applyAlignment="1">
      <alignment horizontal="left" vertical="top" wrapText="1"/>
    </xf>
    <xf numFmtId="3" fontId="0" fillId="4" borderId="1" xfId="0" applyNumberFormat="1" applyFont="1" applyFill="1" applyBorder="1" applyAlignment="1">
      <alignment vertical="top"/>
    </xf>
    <xf numFmtId="0" fontId="0" fillId="4" borderId="0" xfId="0" applyFill="1" applyAlignment="1">
      <alignment wrapText="1"/>
    </xf>
    <xf numFmtId="0" fontId="2" fillId="4" borderId="1" xfId="0" applyFont="1" applyFill="1" applyBorder="1" applyAlignment="1">
      <alignment horizontal="center"/>
    </xf>
    <xf numFmtId="0" fontId="32" fillId="0" borderId="1" xfId="0" applyFont="1" applyFill="1" applyBorder="1" applyAlignment="1">
      <alignment horizontal="center" vertical="center" wrapText="1"/>
    </xf>
    <xf numFmtId="43" fontId="0" fillId="4" borderId="1" xfId="2" applyFont="1" applyFill="1" applyBorder="1" applyAlignment="1">
      <alignment vertical="top"/>
    </xf>
    <xf numFmtId="0" fontId="3" fillId="4" borderId="1" xfId="0" applyFont="1" applyFill="1" applyBorder="1" applyAlignment="1">
      <alignment vertical="top" wrapText="1"/>
    </xf>
    <xf numFmtId="0" fontId="0" fillId="0" borderId="4" xfId="0" applyBorder="1" applyAlignment="1">
      <alignment horizontal="center" vertical="center"/>
    </xf>
    <xf numFmtId="3" fontId="31" fillId="4" borderId="1" xfId="0" applyNumberFormat="1" applyFont="1" applyFill="1" applyBorder="1" applyAlignment="1">
      <alignment horizontal="right"/>
    </xf>
    <xf numFmtId="0" fontId="20" fillId="0" borderId="0" xfId="0" applyFont="1" applyAlignment="1">
      <alignment wrapText="1"/>
    </xf>
    <xf numFmtId="0" fontId="0" fillId="0" borderId="0" xfId="0" applyFill="1" applyBorder="1" applyAlignment="1">
      <alignment wrapText="1"/>
    </xf>
    <xf numFmtId="0" fontId="3" fillId="2" borderId="1" xfId="0" applyFont="1" applyFill="1" applyBorder="1" applyAlignment="1">
      <alignment horizontal="center" vertical="top"/>
    </xf>
    <xf numFmtId="0" fontId="3" fillId="8" borderId="1" xfId="0" applyFont="1" applyFill="1" applyBorder="1" applyAlignment="1">
      <alignment horizontal="center" vertical="top"/>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6" xfId="0" applyFont="1" applyBorder="1" applyAlignment="1">
      <alignment horizontal="right" vertical="top"/>
    </xf>
    <xf numFmtId="0" fontId="3" fillId="0" borderId="17"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3" fontId="0" fillId="4" borderId="7" xfId="0" applyNumberFormat="1" applyFont="1" applyFill="1" applyBorder="1" applyAlignment="1">
      <alignment horizontal="right" vertical="top"/>
    </xf>
    <xf numFmtId="0" fontId="0" fillId="4" borderId="2" xfId="0" applyFont="1"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3" fontId="0" fillId="4" borderId="7" xfId="0" applyNumberFormat="1" applyFill="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20" fillId="0" borderId="8" xfId="0" applyFont="1" applyBorder="1" applyAlignment="1">
      <alignment horizontal="left" wrapText="1"/>
    </xf>
    <xf numFmtId="0" fontId="20" fillId="0" borderId="10" xfId="0" applyFont="1" applyBorder="1" applyAlignment="1">
      <alignment horizontal="left" wrapText="1"/>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4" borderId="7" xfId="0" applyFill="1" applyBorder="1" applyAlignment="1">
      <alignment horizontal="center" wrapText="1"/>
    </xf>
    <xf numFmtId="0" fontId="0" fillId="4" borderId="2" xfId="0" applyFill="1" applyBorder="1" applyAlignment="1">
      <alignment horizontal="center" wrapText="1"/>
    </xf>
    <xf numFmtId="0" fontId="11" fillId="6" borderId="12" xfId="0" applyFont="1" applyFill="1" applyBorder="1" applyAlignment="1">
      <alignment horizontal="center"/>
    </xf>
    <xf numFmtId="0" fontId="11" fillId="6" borderId="0" xfId="0" applyFont="1" applyFill="1" applyBorder="1" applyAlignment="1">
      <alignment horizontal="center"/>
    </xf>
    <xf numFmtId="3" fontId="33" fillId="0" borderId="1" xfId="0" applyNumberFormat="1" applyFont="1" applyBorder="1" applyAlignment="1">
      <alignment vertical="top" wrapText="1"/>
    </xf>
    <xf numFmtId="3" fontId="33" fillId="0" borderId="0" xfId="0" applyNumberFormat="1" applyFont="1" applyAlignment="1">
      <alignment vertical="top" wrapText="1"/>
    </xf>
    <xf numFmtId="0" fontId="18" fillId="0" borderId="0" xfId="0" applyFont="1" applyAlignment="1">
      <alignment vertical="top"/>
    </xf>
    <xf numFmtId="0" fontId="18" fillId="0" borderId="1" xfId="0" applyFont="1" applyBorder="1" applyAlignment="1">
      <alignment vertical="top"/>
    </xf>
  </cellXfs>
  <cellStyles count="3">
    <cellStyle name="Comma" xfId="2" builtinId="3"/>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view="pageBreakPreview" topLeftCell="A13" zoomScale="80" zoomScaleNormal="90" zoomScaleSheetLayoutView="80" workbookViewId="0">
      <selection activeCell="D19" activeCellId="1" sqref="D15 D19"/>
    </sheetView>
  </sheetViews>
  <sheetFormatPr defaultRowHeight="14.5" x14ac:dyDescent="0.35"/>
  <cols>
    <col min="1" max="1" width="40.54296875" style="3" customWidth="1"/>
    <col min="2" max="4" width="23.6328125" customWidth="1"/>
    <col min="5" max="5" width="40.6328125" customWidth="1"/>
    <col min="6" max="8" width="23.6328125" customWidth="1"/>
    <col min="10" max="10" width="42.453125" customWidth="1"/>
    <col min="11" max="11" width="22.54296875" customWidth="1"/>
  </cols>
  <sheetData>
    <row r="1" spans="1:8" ht="49.5" customHeight="1" thickBot="1" x14ac:dyDescent="0.4">
      <c r="A1" s="7" t="s">
        <v>131</v>
      </c>
      <c r="B1" s="107" t="s">
        <v>218</v>
      </c>
      <c r="C1" s="108"/>
      <c r="D1" s="108"/>
    </row>
    <row r="2" spans="1:8" ht="21.75" customHeight="1" x14ac:dyDescent="0.35">
      <c r="A2" s="5"/>
      <c r="B2" s="6"/>
      <c r="C2" s="6"/>
      <c r="D2" s="6"/>
    </row>
    <row r="3" spans="1:8" s="4" customFormat="1" ht="18" customHeight="1" x14ac:dyDescent="0.35">
      <c r="A3" s="109" t="s">
        <v>100</v>
      </c>
      <c r="B3" s="109"/>
      <c r="C3" s="109"/>
      <c r="D3" s="109"/>
      <c r="E3" s="114" t="s">
        <v>101</v>
      </c>
      <c r="F3" s="114"/>
      <c r="G3" s="114"/>
      <c r="H3" s="114"/>
    </row>
    <row r="4" spans="1:8" ht="55.5" customHeight="1" x14ac:dyDescent="0.35">
      <c r="A4" s="111" t="s">
        <v>7</v>
      </c>
      <c r="B4" s="111" t="s">
        <v>82</v>
      </c>
      <c r="C4" s="111" t="s">
        <v>116</v>
      </c>
      <c r="D4" s="110" t="s">
        <v>21</v>
      </c>
      <c r="E4" s="115" t="s">
        <v>7</v>
      </c>
      <c r="F4" s="115" t="s">
        <v>102</v>
      </c>
      <c r="G4" s="115" t="s">
        <v>9</v>
      </c>
      <c r="H4" s="116" t="s">
        <v>21</v>
      </c>
    </row>
    <row r="5" spans="1:8" ht="129" customHeight="1" x14ac:dyDescent="0.35">
      <c r="A5" s="111"/>
      <c r="B5" s="111"/>
      <c r="C5" s="111"/>
      <c r="D5" s="110"/>
      <c r="E5" s="115"/>
      <c r="F5" s="115"/>
      <c r="G5" s="115"/>
      <c r="H5" s="116"/>
    </row>
    <row r="6" spans="1:8" x14ac:dyDescent="0.35">
      <c r="A6" s="104" t="s">
        <v>18</v>
      </c>
      <c r="B6" s="104"/>
      <c r="C6" s="104"/>
      <c r="D6" s="104"/>
      <c r="E6" s="119" t="s">
        <v>121</v>
      </c>
      <c r="F6" s="119"/>
      <c r="G6" s="119"/>
      <c r="H6" s="119"/>
    </row>
    <row r="7" spans="1:8" ht="47" customHeight="1" x14ac:dyDescent="0.35">
      <c r="A7" s="17" t="s">
        <v>19</v>
      </c>
      <c r="B7" s="12">
        <f>SUM(B8:B10)</f>
        <v>1.04</v>
      </c>
      <c r="C7" s="101" t="s">
        <v>181</v>
      </c>
      <c r="D7" s="15">
        <f>D8+D9+D10</f>
        <v>206000</v>
      </c>
      <c r="E7" s="68" t="s">
        <v>117</v>
      </c>
      <c r="F7" s="69">
        <f>SUM(F8:F10)</f>
        <v>1.645</v>
      </c>
      <c r="G7" s="70" t="s">
        <v>134</v>
      </c>
      <c r="H7" s="69">
        <f>H8+H10</f>
        <v>191800</v>
      </c>
    </row>
    <row r="8" spans="1:8" x14ac:dyDescent="0.35">
      <c r="A8" s="18" t="s">
        <v>0</v>
      </c>
      <c r="B8" s="43">
        <v>1</v>
      </c>
      <c r="C8" s="9"/>
      <c r="D8" s="54">
        <f>B8*200*1000</f>
        <v>200000</v>
      </c>
      <c r="E8" s="122" t="s">
        <v>106</v>
      </c>
      <c r="F8" s="124">
        <v>1.575</v>
      </c>
      <c r="G8" s="128"/>
      <c r="H8" s="126">
        <f>F8*120*1000</f>
        <v>189000</v>
      </c>
    </row>
    <row r="9" spans="1:8" x14ac:dyDescent="0.35">
      <c r="A9" s="18" t="s">
        <v>1</v>
      </c>
      <c r="B9" s="43">
        <v>0</v>
      </c>
      <c r="C9" s="9"/>
      <c r="D9" s="54">
        <v>0</v>
      </c>
      <c r="E9" s="123"/>
      <c r="F9" s="125"/>
      <c r="G9" s="129"/>
      <c r="H9" s="127"/>
    </row>
    <row r="10" spans="1:8" x14ac:dyDescent="0.35">
      <c r="A10" s="18" t="s">
        <v>4</v>
      </c>
      <c r="B10" s="43">
        <v>0.04</v>
      </c>
      <c r="C10" s="9"/>
      <c r="D10" s="30">
        <f>B10*150*1000</f>
        <v>6000</v>
      </c>
      <c r="E10" s="18" t="s">
        <v>4</v>
      </c>
      <c r="F10" s="43">
        <v>7.0000000000000007E-2</v>
      </c>
      <c r="G10" s="9"/>
      <c r="H10" s="30">
        <f>F10*40*1000</f>
        <v>2800.0000000000005</v>
      </c>
    </row>
    <row r="11" spans="1:8" ht="62" x14ac:dyDescent="0.35">
      <c r="A11" s="19" t="s">
        <v>20</v>
      </c>
      <c r="B11" s="12"/>
      <c r="C11" s="13"/>
      <c r="D11" s="14">
        <f>D12+D13+D14</f>
        <v>380000</v>
      </c>
      <c r="E11" s="71" t="s">
        <v>118</v>
      </c>
      <c r="F11" s="72"/>
      <c r="G11" s="73"/>
      <c r="H11" s="74">
        <f>H12+H13+H14</f>
        <v>0</v>
      </c>
    </row>
    <row r="12" spans="1:8" x14ac:dyDescent="0.35">
      <c r="A12" s="18" t="s">
        <v>2</v>
      </c>
      <c r="B12" s="43">
        <v>0</v>
      </c>
      <c r="C12" s="9"/>
      <c r="D12" s="54">
        <v>0</v>
      </c>
      <c r="E12" s="18" t="s">
        <v>107</v>
      </c>
      <c r="F12" s="43">
        <v>0</v>
      </c>
      <c r="G12" s="9"/>
      <c r="H12" s="54">
        <v>0</v>
      </c>
    </row>
    <row r="13" spans="1:8" ht="39" x14ac:dyDescent="0.35">
      <c r="A13" s="18" t="s">
        <v>12</v>
      </c>
      <c r="B13" s="84">
        <v>0</v>
      </c>
      <c r="C13" s="9"/>
      <c r="D13" s="91">
        <v>0</v>
      </c>
      <c r="E13" s="18" t="s">
        <v>108</v>
      </c>
      <c r="F13" s="43">
        <v>0</v>
      </c>
      <c r="G13" s="9"/>
      <c r="H13" s="54">
        <v>0</v>
      </c>
    </row>
    <row r="14" spans="1:8" ht="56" x14ac:dyDescent="0.35">
      <c r="A14" s="18" t="s">
        <v>11</v>
      </c>
      <c r="B14" s="90" t="s">
        <v>138</v>
      </c>
      <c r="C14" s="9"/>
      <c r="D14" s="91">
        <v>380000</v>
      </c>
      <c r="E14" s="18" t="s">
        <v>109</v>
      </c>
      <c r="F14" s="43">
        <v>0</v>
      </c>
      <c r="G14" s="9"/>
      <c r="H14" s="54">
        <v>0</v>
      </c>
    </row>
    <row r="15" spans="1:8" ht="86" customHeight="1" x14ac:dyDescent="0.35">
      <c r="A15" s="17" t="s">
        <v>184</v>
      </c>
      <c r="B15" s="12">
        <f>SUM(B16:B18)</f>
        <v>9.5000000000000018</v>
      </c>
      <c r="C15" s="101" t="s">
        <v>183</v>
      </c>
      <c r="D15" s="15">
        <f>D16+D17+D18</f>
        <v>1664000</v>
      </c>
      <c r="E15" s="68" t="s">
        <v>119</v>
      </c>
      <c r="F15" s="69">
        <f>SUM(F16:F18)</f>
        <v>6.9700000000000006</v>
      </c>
      <c r="G15" s="102" t="s">
        <v>180</v>
      </c>
      <c r="H15" s="69">
        <f>H16+H18</f>
        <v>1032000</v>
      </c>
    </row>
    <row r="16" spans="1:8" x14ac:dyDescent="0.35">
      <c r="A16" s="18" t="s">
        <v>0</v>
      </c>
      <c r="B16" s="43">
        <v>6.4</v>
      </c>
      <c r="C16" s="9"/>
      <c r="D16" s="54">
        <f>B16*200*1000</f>
        <v>1280000</v>
      </c>
      <c r="E16" s="122" t="s">
        <v>1</v>
      </c>
      <c r="F16" s="124">
        <v>6.7</v>
      </c>
      <c r="G16" s="112"/>
      <c r="H16" s="126">
        <f>F16*150*1000</f>
        <v>1005000</v>
      </c>
    </row>
    <row r="17" spans="1:9" x14ac:dyDescent="0.35">
      <c r="A17" s="18" t="s">
        <v>1</v>
      </c>
      <c r="B17" s="43">
        <v>2.7</v>
      </c>
      <c r="C17" s="9"/>
      <c r="D17" s="54">
        <f>B17*120*1000</f>
        <v>324000</v>
      </c>
      <c r="E17" s="123"/>
      <c r="F17" s="125"/>
      <c r="G17" s="113"/>
      <c r="H17" s="127"/>
    </row>
    <row r="18" spans="1:9" x14ac:dyDescent="0.35">
      <c r="A18" s="18" t="s">
        <v>4</v>
      </c>
      <c r="B18" s="43">
        <v>0.4</v>
      </c>
      <c r="C18" s="9"/>
      <c r="D18" s="30">
        <f>B18*150*1000</f>
        <v>60000</v>
      </c>
      <c r="E18" s="18" t="s">
        <v>4</v>
      </c>
      <c r="F18" s="43">
        <v>0.27</v>
      </c>
      <c r="G18" s="9"/>
      <c r="H18" s="30">
        <f>F18*100*1000</f>
        <v>27000</v>
      </c>
    </row>
    <row r="19" spans="1:9" ht="77.5" x14ac:dyDescent="0.35">
      <c r="A19" s="19" t="s">
        <v>103</v>
      </c>
      <c r="B19" s="12"/>
      <c r="C19" s="13"/>
      <c r="D19" s="14">
        <f>D20+D21+D22</f>
        <v>270000</v>
      </c>
      <c r="E19" s="71" t="s">
        <v>120</v>
      </c>
      <c r="F19" s="72"/>
      <c r="G19" s="73"/>
      <c r="H19" s="74">
        <f>H20+H21+H22</f>
        <v>0</v>
      </c>
    </row>
    <row r="20" spans="1:9" x14ac:dyDescent="0.35">
      <c r="A20" s="18" t="s">
        <v>2</v>
      </c>
      <c r="B20" s="43">
        <v>9</v>
      </c>
      <c r="C20" s="9"/>
      <c r="D20" s="54">
        <f>B20*30000</f>
        <v>270000</v>
      </c>
      <c r="E20" s="18" t="s">
        <v>107</v>
      </c>
      <c r="F20" s="43">
        <v>0</v>
      </c>
      <c r="G20" s="9"/>
      <c r="H20" s="54">
        <v>0</v>
      </c>
    </row>
    <row r="21" spans="1:9" ht="39" x14ac:dyDescent="0.35">
      <c r="A21" s="18" t="s">
        <v>12</v>
      </c>
      <c r="B21" s="43">
        <v>0</v>
      </c>
      <c r="C21" s="9"/>
      <c r="D21" s="54">
        <v>0</v>
      </c>
      <c r="E21" s="18" t="s">
        <v>108</v>
      </c>
      <c r="F21" s="43">
        <v>0</v>
      </c>
      <c r="G21" s="9"/>
      <c r="H21" s="54">
        <v>0</v>
      </c>
    </row>
    <row r="22" spans="1:9" ht="26" x14ac:dyDescent="0.35">
      <c r="A22" s="18" t="s">
        <v>11</v>
      </c>
      <c r="B22" s="43">
        <v>0</v>
      </c>
      <c r="C22" s="9"/>
      <c r="D22" s="54">
        <v>0</v>
      </c>
      <c r="E22" s="18" t="s">
        <v>109</v>
      </c>
      <c r="F22" s="43">
        <v>0</v>
      </c>
      <c r="G22" s="9"/>
      <c r="H22" s="54">
        <v>0</v>
      </c>
    </row>
    <row r="23" spans="1:9" x14ac:dyDescent="0.35">
      <c r="A23" s="104" t="s">
        <v>5</v>
      </c>
      <c r="B23" s="104"/>
      <c r="C23" s="104"/>
      <c r="D23" s="104"/>
      <c r="E23" s="119" t="s">
        <v>104</v>
      </c>
      <c r="F23" s="119"/>
      <c r="G23" s="119"/>
      <c r="H23" s="119"/>
    </row>
    <row r="24" spans="1:9" ht="31.25" customHeight="1" x14ac:dyDescent="0.35">
      <c r="A24" s="19" t="s">
        <v>8</v>
      </c>
      <c r="B24" s="15"/>
      <c r="C24" s="13"/>
      <c r="D24" s="8">
        <f>SUM(D25:D29)</f>
        <v>6991500</v>
      </c>
      <c r="E24" s="71" t="s">
        <v>105</v>
      </c>
      <c r="F24" s="75">
        <f>SUM(F25:F29)</f>
        <v>22.5</v>
      </c>
      <c r="G24" s="73"/>
      <c r="H24" s="69">
        <f>SUM(H25:H29)</f>
        <v>2385500</v>
      </c>
      <c r="I24" t="s">
        <v>110</v>
      </c>
    </row>
    <row r="25" spans="1:9" x14ac:dyDescent="0.35">
      <c r="A25" s="18" t="s">
        <v>0</v>
      </c>
      <c r="B25" s="55">
        <v>27</v>
      </c>
      <c r="C25" s="16"/>
      <c r="D25" s="30">
        <v>6761500</v>
      </c>
      <c r="E25" s="122" t="s">
        <v>137</v>
      </c>
      <c r="F25" s="130">
        <v>19</v>
      </c>
      <c r="G25" s="132"/>
      <c r="H25" s="134">
        <v>2175500</v>
      </c>
    </row>
    <row r="26" spans="1:9" x14ac:dyDescent="0.35">
      <c r="A26" s="18" t="s">
        <v>1</v>
      </c>
      <c r="B26" s="43">
        <v>0</v>
      </c>
      <c r="C26" s="9"/>
      <c r="D26" s="54">
        <v>0</v>
      </c>
      <c r="E26" s="123"/>
      <c r="F26" s="131"/>
      <c r="G26" s="133"/>
      <c r="H26" s="127"/>
    </row>
    <row r="27" spans="1:9" x14ac:dyDescent="0.35">
      <c r="A27" s="18" t="s">
        <v>3</v>
      </c>
      <c r="B27" s="43">
        <v>400</v>
      </c>
      <c r="C27" s="9"/>
      <c r="D27" s="30">
        <v>180000</v>
      </c>
      <c r="E27" s="18" t="s">
        <v>111</v>
      </c>
      <c r="F27" s="43">
        <v>1.5</v>
      </c>
      <c r="G27" s="9"/>
      <c r="H27" s="30">
        <v>60000</v>
      </c>
    </row>
    <row r="28" spans="1:9" ht="32" customHeight="1" x14ac:dyDescent="0.35">
      <c r="A28" s="18" t="s">
        <v>16</v>
      </c>
      <c r="B28" s="43">
        <v>0</v>
      </c>
      <c r="C28" s="9"/>
      <c r="D28" s="54">
        <v>0</v>
      </c>
      <c r="E28" s="122" t="s">
        <v>185</v>
      </c>
      <c r="F28" s="124">
        <v>2</v>
      </c>
      <c r="G28" s="112"/>
      <c r="H28" s="117">
        <v>150000</v>
      </c>
    </row>
    <row r="29" spans="1:9" ht="81.75" customHeight="1" x14ac:dyDescent="0.35">
      <c r="A29" s="18" t="s">
        <v>79</v>
      </c>
      <c r="B29" s="84" t="s">
        <v>139</v>
      </c>
      <c r="C29" s="9"/>
      <c r="D29" s="30">
        <v>50000</v>
      </c>
      <c r="E29" s="123"/>
      <c r="F29" s="125"/>
      <c r="G29" s="113"/>
      <c r="H29" s="118"/>
    </row>
    <row r="30" spans="1:9" ht="30.65" customHeight="1" x14ac:dyDescent="0.35">
      <c r="A30" s="105" t="s">
        <v>6</v>
      </c>
      <c r="B30" s="106"/>
      <c r="C30" s="106"/>
      <c r="D30" s="106"/>
      <c r="E30" s="120" t="s">
        <v>112</v>
      </c>
      <c r="F30" s="121"/>
      <c r="G30" s="121"/>
      <c r="H30" s="121"/>
    </row>
    <row r="31" spans="1:9" ht="46.5" x14ac:dyDescent="0.35">
      <c r="A31" s="19" t="s">
        <v>74</v>
      </c>
      <c r="B31" s="12"/>
      <c r="C31" s="13"/>
      <c r="D31" s="8">
        <f>SUM(D32:D35)</f>
        <v>345500</v>
      </c>
      <c r="E31" s="71" t="s">
        <v>135</v>
      </c>
      <c r="F31" s="72"/>
      <c r="G31" s="73"/>
      <c r="H31" s="69">
        <f>SUM(H32:H34)</f>
        <v>110000</v>
      </c>
    </row>
    <row r="32" spans="1:9" ht="98" x14ac:dyDescent="0.35">
      <c r="A32" s="18" t="s">
        <v>13</v>
      </c>
      <c r="B32" s="84" t="s">
        <v>143</v>
      </c>
      <c r="C32" s="9"/>
      <c r="D32" s="56">
        <v>15500</v>
      </c>
      <c r="E32" s="18" t="s">
        <v>113</v>
      </c>
      <c r="F32" s="43">
        <v>0</v>
      </c>
      <c r="G32" s="9"/>
      <c r="H32" s="56">
        <v>0</v>
      </c>
    </row>
    <row r="33" spans="1:8" ht="28" x14ac:dyDescent="0.35">
      <c r="A33" s="18" t="s">
        <v>14</v>
      </c>
      <c r="B33" s="84" t="s">
        <v>140</v>
      </c>
      <c r="C33" s="9"/>
      <c r="D33" s="56">
        <v>110000</v>
      </c>
      <c r="E33" s="18" t="s">
        <v>114</v>
      </c>
      <c r="F33" s="84" t="s">
        <v>136</v>
      </c>
      <c r="G33" s="9"/>
      <c r="H33" s="56">
        <v>90000</v>
      </c>
    </row>
    <row r="34" spans="1:8" ht="42" x14ac:dyDescent="0.35">
      <c r="A34" s="18" t="s">
        <v>15</v>
      </c>
      <c r="B34" s="84" t="s">
        <v>141</v>
      </c>
      <c r="C34" s="9"/>
      <c r="D34" s="84">
        <v>20000</v>
      </c>
      <c r="E34" s="18" t="s">
        <v>115</v>
      </c>
      <c r="F34" s="84" t="s">
        <v>182</v>
      </c>
      <c r="G34" s="9"/>
      <c r="H34" s="84">
        <v>20000</v>
      </c>
    </row>
    <row r="35" spans="1:8" ht="28" x14ac:dyDescent="0.35">
      <c r="A35" s="18" t="s">
        <v>17</v>
      </c>
      <c r="B35" s="84" t="s">
        <v>142</v>
      </c>
      <c r="C35" s="9"/>
      <c r="D35" s="89">
        <v>200000</v>
      </c>
    </row>
    <row r="36" spans="1:8" ht="30" customHeight="1" x14ac:dyDescent="0.35">
      <c r="A36" s="103" t="s">
        <v>10</v>
      </c>
      <c r="B36" s="103"/>
      <c r="C36" s="103"/>
      <c r="D36" s="103"/>
      <c r="E36" s="103" t="s">
        <v>10</v>
      </c>
      <c r="F36" s="103"/>
      <c r="G36" s="103"/>
      <c r="H36" s="103"/>
    </row>
    <row r="37" spans="1:8" x14ac:dyDescent="0.35">
      <c r="A37"/>
      <c r="B37" s="1"/>
      <c r="C37" s="1"/>
    </row>
    <row r="38" spans="1:8" x14ac:dyDescent="0.35">
      <c r="A38"/>
    </row>
    <row r="39" spans="1:8" x14ac:dyDescent="0.35">
      <c r="A39"/>
      <c r="B39" s="1"/>
      <c r="C39" s="1"/>
    </row>
    <row r="40" spans="1:8" x14ac:dyDescent="0.35">
      <c r="A40"/>
      <c r="B40" s="2"/>
      <c r="C40" s="2"/>
    </row>
    <row r="41" spans="1:8" x14ac:dyDescent="0.35">
      <c r="A41"/>
    </row>
    <row r="42" spans="1:8" x14ac:dyDescent="0.35">
      <c r="A42"/>
    </row>
    <row r="43" spans="1:8" x14ac:dyDescent="0.35">
      <c r="A43"/>
      <c r="B43" s="1"/>
      <c r="C43" s="1"/>
    </row>
    <row r="44" spans="1:8" x14ac:dyDescent="0.35">
      <c r="A44"/>
      <c r="B44" s="2"/>
      <c r="C44" s="2"/>
    </row>
    <row r="45" spans="1:8" x14ac:dyDescent="0.35">
      <c r="A45"/>
    </row>
    <row r="46" spans="1:8" x14ac:dyDescent="0.35">
      <c r="A46"/>
    </row>
    <row r="47" spans="1:8" x14ac:dyDescent="0.35">
      <c r="A47"/>
      <c r="B47" s="2"/>
      <c r="C47" s="2"/>
    </row>
    <row r="48" spans="1:8" x14ac:dyDescent="0.35">
      <c r="A48"/>
    </row>
    <row r="49" spans="1:3" x14ac:dyDescent="0.35">
      <c r="A49"/>
      <c r="B49" s="1"/>
      <c r="C49" s="1"/>
    </row>
    <row r="50" spans="1:3" x14ac:dyDescent="0.35">
      <c r="A50"/>
      <c r="B50" s="2"/>
      <c r="C50" s="2"/>
    </row>
  </sheetData>
  <mergeCells count="35">
    <mergeCell ref="E30:H30"/>
    <mergeCell ref="E36:H36"/>
    <mergeCell ref="E8:E9"/>
    <mergeCell ref="F8:F9"/>
    <mergeCell ref="H8:H9"/>
    <mergeCell ref="G8:G9"/>
    <mergeCell ref="E16:E17"/>
    <mergeCell ref="F16:F17"/>
    <mergeCell ref="G16:G17"/>
    <mergeCell ref="H16:H17"/>
    <mergeCell ref="E25:E26"/>
    <mergeCell ref="F25:F26"/>
    <mergeCell ref="G25:G26"/>
    <mergeCell ref="H25:H26"/>
    <mergeCell ref="E28:E29"/>
    <mergeCell ref="F28:F29"/>
    <mergeCell ref="G28:G29"/>
    <mergeCell ref="E3:H3"/>
    <mergeCell ref="E4:E5"/>
    <mergeCell ref="F4:F5"/>
    <mergeCell ref="G4:G5"/>
    <mergeCell ref="H4:H5"/>
    <mergeCell ref="H28:H29"/>
    <mergeCell ref="E6:H6"/>
    <mergeCell ref="E23:H23"/>
    <mergeCell ref="A36:D36"/>
    <mergeCell ref="A6:D6"/>
    <mergeCell ref="A23:D23"/>
    <mergeCell ref="A30:D30"/>
    <mergeCell ref="B1:D1"/>
    <mergeCell ref="A3:D3"/>
    <mergeCell ref="D4:D5"/>
    <mergeCell ref="A4:A5"/>
    <mergeCell ref="B4:B5"/>
    <mergeCell ref="C4:C5"/>
  </mergeCells>
  <pageMargins left="0.7" right="0.7" top="0.75" bottom="0.75" header="0.3" footer="0.3"/>
  <pageSetup paperSize="9"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view="pageBreakPreview" topLeftCell="A11" zoomScaleNormal="100" zoomScaleSheetLayoutView="100" workbookViewId="0">
      <selection activeCell="E13" sqref="E13"/>
    </sheetView>
  </sheetViews>
  <sheetFormatPr defaultRowHeight="14.5" x14ac:dyDescent="0.35"/>
  <cols>
    <col min="1" max="1" width="48.36328125" customWidth="1"/>
    <col min="2" max="2" width="26.90625" customWidth="1"/>
  </cols>
  <sheetData>
    <row r="1" spans="1:3" ht="101.4" customHeight="1" thickBot="1" x14ac:dyDescent="0.4">
      <c r="A1" s="7" t="s">
        <v>131</v>
      </c>
      <c r="B1" s="97" t="s">
        <v>218</v>
      </c>
    </row>
    <row r="2" spans="1:3" x14ac:dyDescent="0.35">
      <c r="A2" s="5"/>
      <c r="B2" s="6"/>
    </row>
    <row r="3" spans="1:3" ht="30.65" customHeight="1" x14ac:dyDescent="0.35">
      <c r="A3" s="135" t="s">
        <v>90</v>
      </c>
      <c r="B3" s="136"/>
    </row>
    <row r="4" spans="1:3" ht="48.65" customHeight="1" x14ac:dyDescent="0.35">
      <c r="A4" s="63" t="s">
        <v>87</v>
      </c>
      <c r="B4" s="62" t="s">
        <v>211</v>
      </c>
    </row>
    <row r="5" spans="1:3" ht="43.5" x14ac:dyDescent="0.35">
      <c r="A5" s="63" t="s">
        <v>88</v>
      </c>
      <c r="B5" s="92" t="s">
        <v>210</v>
      </c>
    </row>
    <row r="6" spans="1:3" ht="101.5" x14ac:dyDescent="0.35">
      <c r="A6" s="63" t="s">
        <v>122</v>
      </c>
      <c r="B6" s="62" t="s">
        <v>189</v>
      </c>
      <c r="C6" t="s">
        <v>154</v>
      </c>
    </row>
    <row r="7" spans="1:3" ht="38.4" customHeight="1" x14ac:dyDescent="0.35">
      <c r="A7" s="63" t="s">
        <v>98</v>
      </c>
      <c r="B7" s="62" t="s">
        <v>190</v>
      </c>
    </row>
    <row r="8" spans="1:3" ht="34.5" customHeight="1" x14ac:dyDescent="0.35">
      <c r="A8" s="63" t="s">
        <v>97</v>
      </c>
      <c r="B8" s="62" t="s">
        <v>212</v>
      </c>
    </row>
    <row r="9" spans="1:3" ht="45.65" customHeight="1" x14ac:dyDescent="0.35">
      <c r="A9" s="135" t="s">
        <v>86</v>
      </c>
      <c r="B9" s="136"/>
    </row>
    <row r="10" spans="1:3" ht="48" customHeight="1" x14ac:dyDescent="0.35">
      <c r="A10" s="50" t="s">
        <v>84</v>
      </c>
      <c r="B10" s="30" t="s">
        <v>213</v>
      </c>
    </row>
    <row r="11" spans="1:3" ht="123.75" customHeight="1" x14ac:dyDescent="0.35">
      <c r="A11" s="50" t="s">
        <v>123</v>
      </c>
      <c r="B11" s="62" t="s">
        <v>214</v>
      </c>
    </row>
    <row r="12" spans="1:3" ht="70.25" customHeight="1" x14ac:dyDescent="0.35">
      <c r="A12" s="50" t="s">
        <v>85</v>
      </c>
      <c r="B12" s="30" t="s">
        <v>191</v>
      </c>
    </row>
    <row r="13" spans="1:3" ht="51" customHeight="1" x14ac:dyDescent="0.35">
      <c r="A13" s="50" t="s">
        <v>124</v>
      </c>
      <c r="B13" s="62" t="s">
        <v>153</v>
      </c>
    </row>
    <row r="14" spans="1:3" ht="29" x14ac:dyDescent="0.35">
      <c r="A14" s="67" t="s">
        <v>99</v>
      </c>
      <c r="B14" s="92" t="s">
        <v>192</v>
      </c>
    </row>
  </sheetData>
  <mergeCells count="2">
    <mergeCell ref="A9:B9"/>
    <mergeCell ref="A3:B3"/>
  </mergeCells>
  <pageMargins left="0.7" right="0.7" top="0.75" bottom="0.75" header="0.3" footer="0.3"/>
  <pageSetup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80" workbookViewId="0">
      <selection activeCell="K37" sqref="K37"/>
    </sheetView>
  </sheetViews>
  <sheetFormatPr defaultRowHeight="14.5" x14ac:dyDescent="0.35"/>
  <cols>
    <col min="1" max="1" width="42.54296875" style="3" customWidth="1"/>
    <col min="2" max="2" width="18.54296875" customWidth="1"/>
    <col min="3" max="3" width="29" customWidth="1"/>
    <col min="4" max="4" width="25.6328125" customWidth="1"/>
    <col min="5" max="5" width="17.453125" customWidth="1"/>
    <col min="6" max="6" width="16.6328125" customWidth="1"/>
    <col min="7" max="7" width="18" customWidth="1"/>
    <col min="8" max="8" width="19" customWidth="1"/>
    <col min="10" max="10" width="42.453125" customWidth="1"/>
    <col min="11" max="11" width="22.54296875" customWidth="1"/>
  </cols>
  <sheetData>
    <row r="1" spans="1:10" ht="49.5" customHeight="1" thickBot="1" x14ac:dyDescent="0.4">
      <c r="A1" s="7" t="s">
        <v>131</v>
      </c>
      <c r="B1" s="138" t="s">
        <v>218</v>
      </c>
      <c r="C1" s="139"/>
      <c r="D1" s="139"/>
    </row>
    <row r="2" spans="1:10" ht="21.75" customHeight="1" x14ac:dyDescent="0.35">
      <c r="A2" s="5"/>
      <c r="B2" s="6"/>
      <c r="C2" s="6"/>
      <c r="D2" s="6"/>
    </row>
    <row r="3" spans="1:10" s="4" customFormat="1" ht="18" customHeight="1" x14ac:dyDescent="0.35">
      <c r="A3" s="109" t="s">
        <v>23</v>
      </c>
      <c r="B3" s="109"/>
      <c r="C3" s="109"/>
      <c r="D3" s="109"/>
    </row>
    <row r="4" spans="1:10" s="4" customFormat="1" ht="36" customHeight="1" x14ac:dyDescent="0.35">
      <c r="A4" s="82" t="s">
        <v>158</v>
      </c>
      <c r="B4" s="30">
        <v>16369</v>
      </c>
      <c r="C4" s="80"/>
      <c r="D4" s="80"/>
    </row>
    <row r="5" spans="1:10" ht="29.4" customHeight="1" x14ac:dyDescent="0.35">
      <c r="A5" s="24" t="s">
        <v>175</v>
      </c>
      <c r="B5" s="30">
        <v>16331</v>
      </c>
      <c r="C5" s="28"/>
      <c r="D5" s="21"/>
    </row>
    <row r="6" spans="1:10" x14ac:dyDescent="0.35">
      <c r="A6" s="22" t="s">
        <v>178</v>
      </c>
      <c r="B6" s="30">
        <v>2524</v>
      </c>
      <c r="C6" s="28"/>
      <c r="D6" s="10"/>
      <c r="E6" s="44"/>
    </row>
    <row r="7" spans="1:10" x14ac:dyDescent="0.35">
      <c r="A7" s="22" t="s">
        <v>24</v>
      </c>
      <c r="B7" s="30">
        <v>15665</v>
      </c>
      <c r="C7" s="29">
        <f>B7/B5</f>
        <v>0.95921866389075994</v>
      </c>
      <c r="D7" s="10"/>
      <c r="E7" s="44"/>
    </row>
    <row r="8" spans="1:10" ht="15" thickBot="1" x14ac:dyDescent="0.4">
      <c r="A8" s="22" t="s">
        <v>25</v>
      </c>
      <c r="B8" s="30">
        <v>16297</v>
      </c>
      <c r="C8" s="29">
        <f>B8/B5</f>
        <v>0.99791806992835708</v>
      </c>
      <c r="D8" s="11"/>
      <c r="E8" s="44"/>
    </row>
    <row r="9" spans="1:10" ht="26.5" thickBot="1" x14ac:dyDescent="0.4">
      <c r="A9" s="26"/>
      <c r="B9" s="12"/>
      <c r="C9" s="27" t="s">
        <v>80</v>
      </c>
      <c r="D9" s="27" t="s">
        <v>81</v>
      </c>
      <c r="E9" s="57"/>
      <c r="G9" s="140"/>
      <c r="H9" s="141"/>
      <c r="I9" s="141"/>
      <c r="J9" s="142"/>
    </row>
    <row r="10" spans="1:10" ht="31" x14ac:dyDescent="0.35">
      <c r="A10" s="24" t="s">
        <v>159</v>
      </c>
      <c r="B10" s="20">
        <f>B11+B12</f>
        <v>90.94</v>
      </c>
      <c r="C10" s="20">
        <f>C11+C12</f>
        <v>27</v>
      </c>
      <c r="D10" s="20">
        <f t="shared" ref="D10" si="0">D11+D12</f>
        <v>32.799999999999997</v>
      </c>
      <c r="E10" s="44"/>
    </row>
    <row r="11" spans="1:10" x14ac:dyDescent="0.35">
      <c r="A11" s="22" t="s">
        <v>26</v>
      </c>
      <c r="B11" s="30">
        <v>84.2</v>
      </c>
      <c r="C11" s="30">
        <v>27</v>
      </c>
      <c r="D11" s="30">
        <v>32.799999999999997</v>
      </c>
      <c r="E11" s="44"/>
    </row>
    <row r="12" spans="1:10" x14ac:dyDescent="0.35">
      <c r="A12" s="22" t="s">
        <v>27</v>
      </c>
      <c r="B12" s="30">
        <v>6.74</v>
      </c>
      <c r="C12" s="30">
        <v>0</v>
      </c>
      <c r="D12" s="30">
        <v>0</v>
      </c>
      <c r="E12" s="44"/>
    </row>
    <row r="13" spans="1:10" ht="15.5" x14ac:dyDescent="0.35">
      <c r="A13" s="25" t="s">
        <v>28</v>
      </c>
      <c r="B13" s="30">
        <v>10</v>
      </c>
      <c r="C13" s="28"/>
      <c r="D13" s="28"/>
      <c r="E13" s="44"/>
    </row>
    <row r="14" spans="1:10" ht="26" x14ac:dyDescent="0.35">
      <c r="A14" s="18" t="s">
        <v>176</v>
      </c>
      <c r="B14" s="30">
        <v>1</v>
      </c>
      <c r="C14" s="28"/>
      <c r="D14" s="28"/>
      <c r="E14" s="44"/>
    </row>
    <row r="15" spans="1:10" x14ac:dyDescent="0.35">
      <c r="A15" s="23" t="s">
        <v>29</v>
      </c>
      <c r="B15" s="30">
        <v>9</v>
      </c>
      <c r="C15" s="28"/>
      <c r="D15" s="28"/>
      <c r="E15" s="44"/>
    </row>
    <row r="16" spans="1:10" ht="87" customHeight="1" x14ac:dyDescent="0.35">
      <c r="A16" s="24" t="s">
        <v>69</v>
      </c>
      <c r="B16" s="56">
        <v>0</v>
      </c>
      <c r="C16" s="143" t="s">
        <v>215</v>
      </c>
      <c r="D16" s="144"/>
    </row>
    <row r="17" spans="1:8" ht="15.5" x14ac:dyDescent="0.35">
      <c r="A17" s="24" t="s">
        <v>125</v>
      </c>
      <c r="B17" s="56">
        <v>28.9</v>
      </c>
      <c r="C17" s="58"/>
      <c r="D17" s="58"/>
      <c r="E17" s="57"/>
    </row>
    <row r="18" spans="1:8" ht="57.75" customHeight="1" x14ac:dyDescent="0.35">
      <c r="A18" s="31" t="s">
        <v>177</v>
      </c>
      <c r="B18" s="30">
        <v>9</v>
      </c>
      <c r="C18" s="28"/>
      <c r="D18" s="28"/>
      <c r="E18" s="44"/>
    </row>
    <row r="19" spans="1:8" ht="61.5" customHeight="1" x14ac:dyDescent="0.35">
      <c r="A19" s="25" t="s">
        <v>132</v>
      </c>
      <c r="B19" s="86" t="s">
        <v>156</v>
      </c>
      <c r="C19" s="143" t="s">
        <v>216</v>
      </c>
      <c r="D19" s="144"/>
    </row>
    <row r="20" spans="1:8" ht="54.65" customHeight="1" x14ac:dyDescent="0.35">
      <c r="A20" s="31" t="s">
        <v>75</v>
      </c>
      <c r="B20" s="32">
        <v>1</v>
      </c>
      <c r="C20" s="143" t="s">
        <v>217</v>
      </c>
      <c r="D20" s="144"/>
    </row>
    <row r="21" spans="1:8" ht="31" x14ac:dyDescent="0.35">
      <c r="A21" s="31" t="s">
        <v>76</v>
      </c>
      <c r="B21" s="98">
        <v>808207.08</v>
      </c>
      <c r="C21" s="28"/>
      <c r="D21" s="28"/>
    </row>
    <row r="22" spans="1:8" ht="108.5" x14ac:dyDescent="0.35">
      <c r="A22" s="31" t="s">
        <v>89</v>
      </c>
      <c r="B22" s="85" t="s">
        <v>155</v>
      </c>
      <c r="C22" s="28"/>
      <c r="D22" s="28"/>
    </row>
    <row r="23" spans="1:8" ht="15.5" x14ac:dyDescent="0.35">
      <c r="A23" s="137" t="s">
        <v>62</v>
      </c>
      <c r="B23" s="137"/>
      <c r="C23" s="137"/>
      <c r="D23" s="137"/>
    </row>
    <row r="24" spans="1:8" ht="31" x14ac:dyDescent="0.35">
      <c r="A24" s="24" t="s">
        <v>160</v>
      </c>
      <c r="B24" s="30">
        <v>16146</v>
      </c>
      <c r="C24" s="28"/>
      <c r="D24" s="21"/>
    </row>
    <row r="25" spans="1:8" x14ac:dyDescent="0.35">
      <c r="A25" s="22" t="s">
        <v>179</v>
      </c>
      <c r="B25" s="30">
        <v>2344</v>
      </c>
      <c r="C25" s="28"/>
      <c r="D25" s="10"/>
    </row>
    <row r="26" spans="1:8" x14ac:dyDescent="0.35">
      <c r="A26" s="22" t="s">
        <v>24</v>
      </c>
      <c r="B26" s="30">
        <v>15679</v>
      </c>
      <c r="C26" s="29">
        <f>B26/B24</f>
        <v>0.9710764275981667</v>
      </c>
      <c r="D26" s="10"/>
      <c r="H26" t="s">
        <v>77</v>
      </c>
    </row>
    <row r="27" spans="1:8" x14ac:dyDescent="0.35">
      <c r="A27" s="22" t="s">
        <v>25</v>
      </c>
      <c r="B27" s="30">
        <v>16115</v>
      </c>
      <c r="C27" s="29">
        <f>B27/B24</f>
        <v>0.99808001981915029</v>
      </c>
      <c r="D27" s="11"/>
    </row>
    <row r="28" spans="1:8" ht="26" x14ac:dyDescent="0.35">
      <c r="A28" s="26"/>
      <c r="B28" s="12"/>
      <c r="C28" s="27" t="s">
        <v>80</v>
      </c>
      <c r="D28" s="27" t="s">
        <v>81</v>
      </c>
      <c r="E28" s="57"/>
    </row>
    <row r="29" spans="1:8" ht="33.75" customHeight="1" x14ac:dyDescent="0.35">
      <c r="A29" s="24" t="s">
        <v>161</v>
      </c>
      <c r="B29" s="56">
        <v>92.9</v>
      </c>
      <c r="C29" s="56">
        <v>34</v>
      </c>
      <c r="D29" s="56">
        <v>65</v>
      </c>
    </row>
    <row r="30" spans="1:8" ht="19.25" customHeight="1" x14ac:dyDescent="0.35">
      <c r="A30" s="24" t="s">
        <v>69</v>
      </c>
      <c r="B30" s="56">
        <v>24</v>
      </c>
      <c r="C30" s="58"/>
      <c r="D30" s="59"/>
      <c r="E30" s="60"/>
    </row>
    <row r="31" spans="1:8" ht="37.25" customHeight="1" x14ac:dyDescent="0.35">
      <c r="A31" s="24" t="s">
        <v>126</v>
      </c>
      <c r="B31" s="56">
        <v>14</v>
      </c>
      <c r="C31" s="58"/>
      <c r="D31" s="59"/>
      <c r="E31" s="60"/>
    </row>
    <row r="32" spans="1:8" ht="45" customHeight="1" x14ac:dyDescent="0.35">
      <c r="A32" s="53" t="s">
        <v>64</v>
      </c>
      <c r="B32" s="34" t="s">
        <v>32</v>
      </c>
      <c r="C32" s="34" t="s">
        <v>33</v>
      </c>
      <c r="D32" s="34" t="s">
        <v>35</v>
      </c>
      <c r="E32" s="34" t="s">
        <v>162</v>
      </c>
      <c r="F32" s="34" t="s">
        <v>36</v>
      </c>
      <c r="G32" s="34" t="s">
        <v>50</v>
      </c>
      <c r="H32" s="34" t="s">
        <v>66</v>
      </c>
    </row>
    <row r="33" spans="1:8" x14ac:dyDescent="0.35">
      <c r="A33" s="37" t="s">
        <v>167</v>
      </c>
      <c r="B33" s="40" t="s">
        <v>144</v>
      </c>
      <c r="C33" s="40">
        <v>2015</v>
      </c>
      <c r="D33" s="40" t="s">
        <v>152</v>
      </c>
      <c r="E33" s="40">
        <v>192261</v>
      </c>
      <c r="F33" s="40">
        <v>8</v>
      </c>
      <c r="G33" s="40">
        <v>8</v>
      </c>
      <c r="H33" s="40">
        <v>198129.9</v>
      </c>
    </row>
    <row r="34" spans="1:8" x14ac:dyDescent="0.35">
      <c r="A34" s="87" t="s">
        <v>164</v>
      </c>
      <c r="B34" s="40" t="s">
        <v>144</v>
      </c>
      <c r="C34" s="40">
        <v>2015</v>
      </c>
      <c r="D34" s="40" t="s">
        <v>152</v>
      </c>
      <c r="E34" s="40">
        <v>208109</v>
      </c>
      <c r="F34" s="40">
        <v>8</v>
      </c>
      <c r="G34" s="40">
        <v>8</v>
      </c>
      <c r="H34" s="40"/>
    </row>
    <row r="35" spans="1:8" x14ac:dyDescent="0.35">
      <c r="A35" s="87" t="s">
        <v>165</v>
      </c>
      <c r="B35" s="40" t="s">
        <v>144</v>
      </c>
      <c r="C35" s="40">
        <v>2015</v>
      </c>
      <c r="D35" s="40" t="s">
        <v>152</v>
      </c>
      <c r="E35" s="40">
        <v>183705</v>
      </c>
      <c r="F35" s="40">
        <v>8</v>
      </c>
      <c r="G35" s="40">
        <v>8</v>
      </c>
      <c r="H35" s="40"/>
    </row>
    <row r="36" spans="1:8" x14ac:dyDescent="0.35">
      <c r="A36" s="87" t="s">
        <v>166</v>
      </c>
      <c r="B36" s="40" t="s">
        <v>144</v>
      </c>
      <c r="C36" s="40">
        <v>2015</v>
      </c>
      <c r="D36" s="40" t="s">
        <v>152</v>
      </c>
      <c r="E36" s="40">
        <v>193288</v>
      </c>
      <c r="F36" s="40">
        <v>8</v>
      </c>
      <c r="G36" s="40">
        <v>8</v>
      </c>
      <c r="H36" s="40"/>
    </row>
    <row r="37" spans="1:8" ht="58" x14ac:dyDescent="0.35">
      <c r="A37" s="53" t="s">
        <v>68</v>
      </c>
      <c r="B37" s="34" t="s">
        <v>32</v>
      </c>
      <c r="C37" s="34" t="s">
        <v>33</v>
      </c>
      <c r="D37" s="34" t="s">
        <v>35</v>
      </c>
      <c r="E37" s="34" t="s">
        <v>70</v>
      </c>
      <c r="F37" s="34" t="s">
        <v>36</v>
      </c>
      <c r="G37" s="34" t="s">
        <v>50</v>
      </c>
      <c r="H37" s="34" t="s">
        <v>67</v>
      </c>
    </row>
    <row r="38" spans="1:8" ht="58" x14ac:dyDescent="0.35">
      <c r="A38" s="37" t="s">
        <v>145</v>
      </c>
      <c r="B38" s="40" t="s">
        <v>144</v>
      </c>
      <c r="C38" s="40" t="s">
        <v>168</v>
      </c>
      <c r="D38" s="40"/>
      <c r="E38" s="40">
        <v>606154</v>
      </c>
      <c r="F38" s="40" t="s">
        <v>170</v>
      </c>
      <c r="G38" s="40" t="s">
        <v>169</v>
      </c>
      <c r="H38" s="40">
        <v>621671</v>
      </c>
    </row>
    <row r="39" spans="1:8" ht="58" x14ac:dyDescent="0.35">
      <c r="A39" s="53" t="s">
        <v>63</v>
      </c>
      <c r="B39" s="34" t="s">
        <v>32</v>
      </c>
      <c r="C39" s="34" t="s">
        <v>33</v>
      </c>
      <c r="D39" s="34" t="s">
        <v>65</v>
      </c>
      <c r="E39" s="34" t="s">
        <v>36</v>
      </c>
      <c r="F39" s="34" t="s">
        <v>50</v>
      </c>
      <c r="G39" s="34" t="s">
        <v>71</v>
      </c>
    </row>
    <row r="40" spans="1:8" x14ac:dyDescent="0.35">
      <c r="A40" s="37" t="s">
        <v>146</v>
      </c>
      <c r="B40" s="40" t="s">
        <v>144</v>
      </c>
      <c r="C40" s="40">
        <v>2000</v>
      </c>
      <c r="D40" s="40" t="s">
        <v>147</v>
      </c>
      <c r="E40" s="40">
        <v>50</v>
      </c>
      <c r="F40" s="40">
        <v>45.4</v>
      </c>
      <c r="G40" s="40" t="s">
        <v>163</v>
      </c>
      <c r="H40" s="35"/>
    </row>
    <row r="41" spans="1:8" ht="29" x14ac:dyDescent="0.35">
      <c r="A41" s="37" t="s">
        <v>148</v>
      </c>
      <c r="B41" s="40" t="s">
        <v>144</v>
      </c>
      <c r="C41" s="40">
        <v>2008</v>
      </c>
      <c r="D41" s="40" t="s">
        <v>149</v>
      </c>
      <c r="E41" s="40" t="s">
        <v>187</v>
      </c>
      <c r="F41" s="40" t="s">
        <v>186</v>
      </c>
      <c r="G41" s="40">
        <v>14154</v>
      </c>
      <c r="H41" s="35"/>
    </row>
    <row r="42" spans="1:8" ht="43.5" x14ac:dyDescent="0.35">
      <c r="A42" s="37" t="s">
        <v>150</v>
      </c>
      <c r="B42" s="40" t="s">
        <v>144</v>
      </c>
      <c r="C42" s="40" t="s">
        <v>172</v>
      </c>
      <c r="D42" s="40" t="s">
        <v>147</v>
      </c>
      <c r="E42" s="40" t="s">
        <v>188</v>
      </c>
      <c r="F42" s="40" t="s">
        <v>171</v>
      </c>
      <c r="G42" s="40">
        <v>95530</v>
      </c>
      <c r="H42" s="35"/>
    </row>
    <row r="43" spans="1:8" ht="29" x14ac:dyDescent="0.35">
      <c r="A43" s="37" t="s">
        <v>151</v>
      </c>
      <c r="B43" s="40" t="s">
        <v>144</v>
      </c>
      <c r="C43" s="40" t="s">
        <v>173</v>
      </c>
      <c r="D43" s="40">
        <v>500</v>
      </c>
      <c r="E43" s="40">
        <v>30</v>
      </c>
      <c r="F43" s="88">
        <v>15</v>
      </c>
      <c r="G43" s="40">
        <v>2190</v>
      </c>
      <c r="H43" s="4"/>
    </row>
    <row r="44" spans="1:8" x14ac:dyDescent="0.35">
      <c r="A44" s="37" t="s">
        <v>157</v>
      </c>
      <c r="B44" s="40" t="s">
        <v>144</v>
      </c>
      <c r="C44" s="40" t="s">
        <v>174</v>
      </c>
      <c r="D44" s="40">
        <v>500</v>
      </c>
      <c r="E44" s="40">
        <v>90</v>
      </c>
      <c r="F44" s="88">
        <v>84</v>
      </c>
      <c r="G44" s="93">
        <v>1439</v>
      </c>
    </row>
  </sheetData>
  <mergeCells count="7">
    <mergeCell ref="A23:D23"/>
    <mergeCell ref="B1:D1"/>
    <mergeCell ref="A3:D3"/>
    <mergeCell ref="G9:J9"/>
    <mergeCell ref="C16:D16"/>
    <mergeCell ref="C19:D19"/>
    <mergeCell ref="C20:D20"/>
  </mergeCells>
  <phoneticPr fontId="26" type="noConversion"/>
  <pageMargins left="0.7" right="0.7" top="0.75" bottom="0.75" header="0.3" footer="0.3"/>
  <pageSetup paperSize="9" scale="3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1"/>
  <sheetViews>
    <sheetView tabSelected="1" view="pageBreakPreview" zoomScale="60" zoomScaleNormal="90" workbookViewId="0">
      <selection activeCell="D11" sqref="D11"/>
    </sheetView>
  </sheetViews>
  <sheetFormatPr defaultRowHeight="14.5" x14ac:dyDescent="0.35"/>
  <cols>
    <col min="1" max="1" width="39.08984375" style="3" customWidth="1"/>
    <col min="2" max="2" width="30.6328125" customWidth="1"/>
    <col min="3" max="3" width="21.81640625" customWidth="1"/>
    <col min="4" max="4" width="18.453125" customWidth="1"/>
    <col min="5" max="5" width="20.54296875" customWidth="1"/>
    <col min="6" max="6" width="18" customWidth="1"/>
    <col min="7" max="8" width="16.36328125" customWidth="1"/>
    <col min="9" max="9" width="15.6328125" customWidth="1"/>
    <col min="10" max="10" width="12.6328125" customWidth="1"/>
    <col min="11" max="11" width="14" customWidth="1"/>
    <col min="12" max="12" width="42.453125" customWidth="1"/>
    <col min="13" max="13" width="22.54296875" customWidth="1"/>
  </cols>
  <sheetData>
    <row r="1" spans="1:11" ht="49.5" customHeight="1" thickBot="1" x14ac:dyDescent="0.4">
      <c r="A1" s="7" t="s">
        <v>131</v>
      </c>
      <c r="B1" s="107" t="str">
        <f>Ūdenssaimniec_ESOŠS_VĒRTĒJUMS!B1</f>
        <v>CĒSIS</v>
      </c>
      <c r="C1" s="108"/>
      <c r="D1" s="108"/>
      <c r="E1" s="76"/>
      <c r="F1" s="57"/>
    </row>
    <row r="2" spans="1:11" ht="21.75" customHeight="1" x14ac:dyDescent="0.35">
      <c r="A2" s="5"/>
      <c r="B2" s="6"/>
      <c r="C2" s="6"/>
      <c r="D2" s="6"/>
      <c r="E2" s="6"/>
    </row>
    <row r="3" spans="1:11" s="4" customFormat="1" ht="18" customHeight="1" x14ac:dyDescent="0.35">
      <c r="A3" s="109" t="s">
        <v>30</v>
      </c>
      <c r="B3" s="109"/>
      <c r="C3" s="109"/>
      <c r="D3" s="109"/>
      <c r="E3" s="77"/>
    </row>
    <row r="4" spans="1:11" ht="29.4" customHeight="1" x14ac:dyDescent="0.35">
      <c r="A4" s="39" t="s">
        <v>38</v>
      </c>
      <c r="B4" s="30">
        <v>1299477</v>
      </c>
      <c r="C4" s="28"/>
      <c r="D4" s="154">
        <v>1424910</v>
      </c>
      <c r="E4" s="155">
        <v>16909</v>
      </c>
      <c r="F4" s="156">
        <v>1441819</v>
      </c>
    </row>
    <row r="5" spans="1:11" ht="29" x14ac:dyDescent="0.35">
      <c r="A5" s="22" t="s">
        <v>31</v>
      </c>
      <c r="B5" s="30">
        <v>408474</v>
      </c>
      <c r="C5" s="33"/>
      <c r="D5" s="157">
        <v>408873</v>
      </c>
      <c r="E5" s="156"/>
      <c r="F5" s="156">
        <v>408873</v>
      </c>
    </row>
    <row r="6" spans="1:11" ht="29" x14ac:dyDescent="0.35">
      <c r="A6" s="22" t="s">
        <v>195</v>
      </c>
      <c r="B6" s="30">
        <v>891003</v>
      </c>
      <c r="C6" s="33"/>
      <c r="D6" s="157">
        <v>443015</v>
      </c>
      <c r="E6" s="44">
        <v>40350</v>
      </c>
      <c r="F6" s="44">
        <v>483365</v>
      </c>
    </row>
    <row r="7" spans="1:11" x14ac:dyDescent="0.35">
      <c r="A7" s="22" t="s">
        <v>196</v>
      </c>
      <c r="B7" s="30">
        <v>122068</v>
      </c>
      <c r="C7" s="29"/>
      <c r="D7" s="157">
        <v>128109</v>
      </c>
      <c r="E7" s="156"/>
      <c r="F7" s="156">
        <v>128109</v>
      </c>
    </row>
    <row r="8" spans="1:11" ht="29" x14ac:dyDescent="0.35">
      <c r="A8" s="22" t="s">
        <v>198</v>
      </c>
      <c r="B8" s="30">
        <v>3365</v>
      </c>
      <c r="C8" s="29"/>
      <c r="D8" s="157">
        <v>3365</v>
      </c>
      <c r="E8" s="156"/>
      <c r="F8" s="156">
        <v>3365</v>
      </c>
    </row>
    <row r="9" spans="1:11" x14ac:dyDescent="0.35">
      <c r="A9" s="22" t="s">
        <v>197</v>
      </c>
      <c r="B9" s="30">
        <v>16909</v>
      </c>
      <c r="C9" s="29"/>
      <c r="D9" s="157">
        <v>418107</v>
      </c>
      <c r="E9" s="156"/>
      <c r="F9" s="156">
        <v>418107</v>
      </c>
    </row>
    <row r="10" spans="1:11" ht="58" x14ac:dyDescent="0.35">
      <c r="A10" s="61" t="s">
        <v>83</v>
      </c>
      <c r="B10" s="34" t="s">
        <v>32</v>
      </c>
      <c r="C10" s="34" t="s">
        <v>33</v>
      </c>
      <c r="D10" s="34" t="s">
        <v>35</v>
      </c>
      <c r="E10" s="34" t="s">
        <v>127</v>
      </c>
      <c r="F10" s="34" t="s">
        <v>37</v>
      </c>
      <c r="G10" s="34" t="s">
        <v>36</v>
      </c>
      <c r="H10" s="34" t="s">
        <v>50</v>
      </c>
      <c r="I10" s="34" t="s">
        <v>39</v>
      </c>
      <c r="J10" s="34" t="s">
        <v>48</v>
      </c>
      <c r="K10" s="34" t="s">
        <v>49</v>
      </c>
    </row>
    <row r="11" spans="1:11" s="36" customFormat="1" ht="69" customHeight="1" x14ac:dyDescent="0.35">
      <c r="A11" s="94" t="s">
        <v>199</v>
      </c>
      <c r="B11" s="40" t="s">
        <v>200</v>
      </c>
      <c r="C11" s="40" t="s">
        <v>201</v>
      </c>
      <c r="D11" s="40" t="s">
        <v>219</v>
      </c>
      <c r="E11" s="40">
        <v>30630</v>
      </c>
      <c r="F11" s="40">
        <v>1424910</v>
      </c>
      <c r="G11" s="40">
        <v>35</v>
      </c>
      <c r="H11" s="40">
        <v>35</v>
      </c>
      <c r="I11" s="40">
        <v>609123</v>
      </c>
      <c r="J11" s="93">
        <v>3961</v>
      </c>
      <c r="K11" s="150" t="s">
        <v>202</v>
      </c>
    </row>
    <row r="12" spans="1:11" s="36" customFormat="1" x14ac:dyDescent="0.35">
      <c r="A12" s="37" t="s">
        <v>41</v>
      </c>
      <c r="B12" s="40"/>
      <c r="C12" s="40"/>
      <c r="D12" s="40"/>
      <c r="E12" s="40"/>
      <c r="F12" s="40"/>
      <c r="G12" s="40"/>
      <c r="H12" s="40"/>
      <c r="I12" s="40"/>
      <c r="J12" s="41"/>
      <c r="K12" s="151"/>
    </row>
    <row r="13" spans="1:11" s="36" customFormat="1" ht="116" x14ac:dyDescent="0.35">
      <c r="A13" s="83" t="s">
        <v>133</v>
      </c>
      <c r="B13" s="40" t="s">
        <v>193</v>
      </c>
      <c r="C13" s="148" t="s">
        <v>194</v>
      </c>
      <c r="D13" s="149"/>
      <c r="E13" s="35"/>
      <c r="F13" s="35"/>
      <c r="G13" s="35"/>
      <c r="H13" s="35"/>
      <c r="I13" s="35"/>
      <c r="J13" s="81"/>
      <c r="K13" s="100"/>
    </row>
    <row r="14" spans="1:11" s="36" customFormat="1" ht="38.25" customHeight="1" x14ac:dyDescent="0.35">
      <c r="A14" s="35"/>
      <c r="B14" s="35"/>
      <c r="C14" s="35"/>
      <c r="D14" s="35"/>
      <c r="E14" s="35"/>
      <c r="F14" s="35"/>
      <c r="G14" s="35"/>
      <c r="H14" s="35"/>
      <c r="I14" s="35"/>
      <c r="J14" s="81"/>
      <c r="K14" s="81"/>
    </row>
    <row r="15" spans="1:11" ht="47" customHeight="1" x14ac:dyDescent="0.35">
      <c r="A15" s="34" t="s">
        <v>34</v>
      </c>
      <c r="B15" s="34" t="s">
        <v>72</v>
      </c>
      <c r="C15" s="34" t="s">
        <v>128</v>
      </c>
      <c r="D15" s="34" t="s">
        <v>42</v>
      </c>
      <c r="E15" s="35"/>
      <c r="F15" s="36"/>
    </row>
    <row r="16" spans="1:11" x14ac:dyDescent="0.35">
      <c r="A16" s="145" t="s">
        <v>40</v>
      </c>
      <c r="B16" s="38" t="s">
        <v>43</v>
      </c>
      <c r="C16" s="42">
        <v>309</v>
      </c>
      <c r="D16" s="42">
        <v>5.5</v>
      </c>
      <c r="E16" s="78"/>
      <c r="F16" s="36"/>
    </row>
    <row r="17" spans="1:6" x14ac:dyDescent="0.35">
      <c r="A17" s="146"/>
      <c r="B17" s="38" t="s">
        <v>44</v>
      </c>
      <c r="C17" s="42">
        <v>714</v>
      </c>
      <c r="D17" s="42">
        <v>21.7</v>
      </c>
      <c r="E17" s="78"/>
      <c r="F17" s="36"/>
    </row>
    <row r="18" spans="1:6" x14ac:dyDescent="0.35">
      <c r="A18" s="146"/>
      <c r="B18" s="38" t="s">
        <v>45</v>
      </c>
      <c r="C18" s="42">
        <v>354</v>
      </c>
      <c r="D18" s="42">
        <v>4</v>
      </c>
      <c r="E18" s="78"/>
      <c r="F18" s="36"/>
    </row>
    <row r="19" spans="1:6" x14ac:dyDescent="0.35">
      <c r="A19" s="146"/>
      <c r="B19" s="38" t="s">
        <v>46</v>
      </c>
      <c r="C19" s="42">
        <v>57.2</v>
      </c>
      <c r="D19" s="42">
        <v>6.55</v>
      </c>
      <c r="E19" s="78"/>
      <c r="F19" s="36"/>
    </row>
    <row r="20" spans="1:6" x14ac:dyDescent="0.35">
      <c r="A20" s="146"/>
      <c r="B20" s="38" t="s">
        <v>47</v>
      </c>
      <c r="C20" s="42">
        <v>8.3000000000000007</v>
      </c>
      <c r="D20" s="42">
        <v>0.87</v>
      </c>
      <c r="E20" s="78"/>
      <c r="F20" s="36"/>
    </row>
    <row r="21" spans="1:6" ht="29" x14ac:dyDescent="0.35">
      <c r="A21" s="147"/>
      <c r="B21" s="79" t="s">
        <v>129</v>
      </c>
      <c r="C21" s="42">
        <v>20105</v>
      </c>
      <c r="D21" s="28"/>
      <c r="E21" s="78"/>
      <c r="F21" s="36"/>
    </row>
  </sheetData>
  <mergeCells count="5">
    <mergeCell ref="B1:D1"/>
    <mergeCell ref="A3:D3"/>
    <mergeCell ref="A16:A21"/>
    <mergeCell ref="C13:D13"/>
    <mergeCell ref="K11:K12"/>
  </mergeCells>
  <pageMargins left="0.7" right="0.7" top="0.75" bottom="0.75" header="0.3" footer="0.3"/>
  <pageSetup paperSize="9" scale="5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80" zoomScaleNormal="90" zoomScaleSheetLayoutView="80" workbookViewId="0">
      <selection activeCell="C10" sqref="C10"/>
    </sheetView>
  </sheetViews>
  <sheetFormatPr defaultRowHeight="14.5" x14ac:dyDescent="0.35"/>
  <cols>
    <col min="1" max="1" width="53.453125" style="3" customWidth="1"/>
    <col min="2" max="2" width="42.6328125" customWidth="1"/>
    <col min="3" max="3" width="24.453125" customWidth="1"/>
    <col min="4" max="4" width="18" customWidth="1"/>
    <col min="5" max="6" width="16.36328125" customWidth="1"/>
    <col min="7" max="7" width="14.36328125" customWidth="1"/>
    <col min="8" max="8" width="12.6328125" customWidth="1"/>
    <col min="9" max="9" width="11.453125" customWidth="1"/>
    <col min="10" max="10" width="42.453125" customWidth="1"/>
    <col min="11" max="11" width="22.54296875" customWidth="1"/>
  </cols>
  <sheetData>
    <row r="1" spans="1:4" ht="49.5" customHeight="1" thickBot="1" x14ac:dyDescent="0.4">
      <c r="A1" s="7" t="s">
        <v>131</v>
      </c>
      <c r="B1" s="107" t="str">
        <f>Ūdenssaimniec_ESOŠS_VĒRTĒJUMS!B1</f>
        <v>CĒSIS</v>
      </c>
      <c r="C1" s="108"/>
      <c r="D1" s="57"/>
    </row>
    <row r="2" spans="1:4" ht="21.75" customHeight="1" x14ac:dyDescent="0.35">
      <c r="A2" s="5"/>
      <c r="B2" s="6"/>
      <c r="C2" s="6"/>
    </row>
    <row r="3" spans="1:4" s="4" customFormat="1" ht="18" customHeight="1" x14ac:dyDescent="0.35">
      <c r="A3" s="109" t="s">
        <v>56</v>
      </c>
      <c r="B3" s="109"/>
      <c r="C3" s="109"/>
    </row>
    <row r="4" spans="1:4" s="46" customFormat="1" ht="30" customHeight="1" x14ac:dyDescent="0.35">
      <c r="A4" s="47" t="s">
        <v>54</v>
      </c>
      <c r="B4" s="48" t="s">
        <v>203</v>
      </c>
      <c r="C4" s="28"/>
    </row>
    <row r="5" spans="1:4" s="46" customFormat="1" ht="30" customHeight="1" x14ac:dyDescent="0.35">
      <c r="A5" s="47" t="s">
        <v>55</v>
      </c>
      <c r="B5" s="30">
        <v>3801752</v>
      </c>
      <c r="C5" s="28"/>
    </row>
    <row r="6" spans="1:4" s="46" customFormat="1" ht="48" customHeight="1" x14ac:dyDescent="0.35">
      <c r="A6" s="47" t="s">
        <v>92</v>
      </c>
      <c r="B6" s="62" t="s">
        <v>204</v>
      </c>
      <c r="C6" s="28"/>
      <c r="D6" s="45"/>
    </row>
    <row r="7" spans="1:4" s="46" customFormat="1" ht="30" customHeight="1" x14ac:dyDescent="0.35">
      <c r="A7" s="47" t="s">
        <v>91</v>
      </c>
      <c r="B7" s="30">
        <v>0</v>
      </c>
      <c r="C7" s="28"/>
      <c r="D7" s="45"/>
    </row>
    <row r="8" spans="1:4" s="46" customFormat="1" ht="29" x14ac:dyDescent="0.35">
      <c r="A8" s="47" t="s">
        <v>73</v>
      </c>
      <c r="B8" s="30">
        <v>0</v>
      </c>
      <c r="C8" s="28"/>
      <c r="D8" s="45"/>
    </row>
    <row r="9" spans="1:4" s="46" customFormat="1" x14ac:dyDescent="0.35">
      <c r="A9" s="51"/>
      <c r="B9" s="52"/>
      <c r="C9" s="52"/>
      <c r="D9" s="45"/>
    </row>
    <row r="10" spans="1:4" ht="29.4" customHeight="1" x14ac:dyDescent="0.35">
      <c r="A10" s="39" t="s">
        <v>51</v>
      </c>
      <c r="B10" s="95">
        <v>0.85</v>
      </c>
      <c r="C10" s="99" t="s">
        <v>209</v>
      </c>
    </row>
    <row r="11" spans="1:4" x14ac:dyDescent="0.35">
      <c r="A11" s="22" t="s">
        <v>53</v>
      </c>
      <c r="B11" s="95">
        <v>0.37</v>
      </c>
      <c r="C11" s="33">
        <f>B11/B10</f>
        <v>0.43529411764705883</v>
      </c>
    </row>
    <row r="12" spans="1:4" x14ac:dyDescent="0.35">
      <c r="A12" s="22" t="s">
        <v>52</v>
      </c>
      <c r="B12" s="95">
        <v>0.48</v>
      </c>
      <c r="C12" s="29">
        <f>B12/B10</f>
        <v>0.56470588235294117</v>
      </c>
    </row>
    <row r="13" spans="1:4" x14ac:dyDescent="0.35">
      <c r="A13" s="49" t="s">
        <v>130</v>
      </c>
      <c r="B13" s="95" t="s">
        <v>208</v>
      </c>
      <c r="C13" s="28"/>
      <c r="D13" s="57"/>
    </row>
    <row r="14" spans="1:4" x14ac:dyDescent="0.35">
      <c r="A14" s="49" t="s">
        <v>93</v>
      </c>
      <c r="B14" s="30">
        <v>801232</v>
      </c>
      <c r="C14" s="28"/>
    </row>
    <row r="15" spans="1:4" x14ac:dyDescent="0.35">
      <c r="A15" s="66" t="s">
        <v>94</v>
      </c>
      <c r="B15" s="32">
        <v>743442</v>
      </c>
      <c r="C15" s="28"/>
    </row>
    <row r="16" spans="1:4" ht="29" x14ac:dyDescent="0.35">
      <c r="A16" s="64" t="s">
        <v>60</v>
      </c>
      <c r="B16" s="43" t="s">
        <v>205</v>
      </c>
      <c r="C16" s="65"/>
      <c r="D16" s="44"/>
    </row>
    <row r="17" spans="1:4" ht="29" x14ac:dyDescent="0.35">
      <c r="A17" s="64" t="s">
        <v>22</v>
      </c>
      <c r="B17" s="96" t="s">
        <v>206</v>
      </c>
      <c r="C17" s="65"/>
    </row>
    <row r="18" spans="1:4" ht="29" x14ac:dyDescent="0.35">
      <c r="A18" s="64" t="s">
        <v>78</v>
      </c>
      <c r="B18" s="43" t="s">
        <v>207</v>
      </c>
      <c r="C18" s="65"/>
      <c r="D18" s="57"/>
    </row>
    <row r="19" spans="1:4" ht="15.65" customHeight="1" x14ac:dyDescent="0.35">
      <c r="A19" s="152" t="s">
        <v>57</v>
      </c>
      <c r="B19" s="153"/>
      <c r="C19" s="152"/>
    </row>
    <row r="20" spans="1:4" x14ac:dyDescent="0.35">
      <c r="A20" s="39" t="s">
        <v>58</v>
      </c>
      <c r="B20" s="95">
        <v>0.85</v>
      </c>
      <c r="C20" s="28"/>
    </row>
    <row r="21" spans="1:4" x14ac:dyDescent="0.35">
      <c r="A21" s="49" t="s">
        <v>95</v>
      </c>
      <c r="B21" s="30">
        <v>513404</v>
      </c>
      <c r="C21" s="28"/>
    </row>
    <row r="22" spans="1:4" x14ac:dyDescent="0.35">
      <c r="A22" s="49" t="s">
        <v>96</v>
      </c>
      <c r="B22" s="30">
        <v>608262</v>
      </c>
      <c r="C22" s="28"/>
    </row>
    <row r="23" spans="1:4" ht="29" x14ac:dyDescent="0.35">
      <c r="A23" s="50" t="s">
        <v>59</v>
      </c>
      <c r="B23" s="43" t="s">
        <v>205</v>
      </c>
      <c r="C23" s="28"/>
    </row>
    <row r="24" spans="1:4" ht="29" x14ac:dyDescent="0.35">
      <c r="A24" s="50" t="s">
        <v>22</v>
      </c>
      <c r="B24" s="96" t="s">
        <v>206</v>
      </c>
      <c r="C24" s="28"/>
    </row>
    <row r="25" spans="1:4" ht="29" x14ac:dyDescent="0.35">
      <c r="A25" s="50" t="s">
        <v>61</v>
      </c>
      <c r="B25" s="43" t="s">
        <v>207</v>
      </c>
      <c r="C25" s="28"/>
    </row>
    <row r="26" spans="1:4" x14ac:dyDescent="0.35">
      <c r="A26" s="57"/>
    </row>
  </sheetData>
  <mergeCells count="3">
    <mergeCell ref="B1:C1"/>
    <mergeCell ref="A3:C3"/>
    <mergeCell ref="A19:C19"/>
  </mergeCell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'Par aglo. un dec.kan.'!Print_Area</vt:lpstr>
      <vt:lpstr>Ūdenssaimniec_ESOŠS_VĒRTĒJUMS!Print_Area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2020-10-28T19:59:27Z</dcterms:modified>
</cp:coreProperties>
</file>