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CDDF4074-904F-46F6-B935-718E10EB9C51}" xr6:coauthVersionLast="45" xr6:coauthVersionMax="45" xr10:uidLastSave="{00000000-0000-0000-0000-000000000000}"/>
  <bookViews>
    <workbookView xWindow="-108" yWindow="-108" windowWidth="23256" windowHeight="12576"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0">Investiciju_plans_POST2020!$A$1:$H$40</definedName>
    <definedName name="_xlnm.Print_Area" localSheetId="1">'Par aglo. un dec.kan.'!$A$1:$B$14</definedName>
    <definedName name="_xlnm.Print_Area" localSheetId="2">Ūdenssaimniec_ESOŠS_VĒRTĒJUMS!$A$1:$H$52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9" i="1" l="1"/>
  <c r="B29" i="1"/>
  <c r="H19" i="1" l="1"/>
  <c r="H11" i="1"/>
  <c r="D31" i="1" l="1"/>
  <c r="B31" i="1" l="1"/>
  <c r="B26" i="7" l="1"/>
  <c r="B7" i="7"/>
  <c r="B27" i="7" l="1"/>
  <c r="B8" i="7"/>
  <c r="H35" i="1" l="1"/>
  <c r="H28" i="1"/>
  <c r="H23" i="1"/>
  <c r="H15" i="1"/>
  <c r="C27" i="7" l="1"/>
  <c r="C26" i="7"/>
  <c r="C12" i="9"/>
  <c r="C11" i="9"/>
  <c r="C5" i="8"/>
  <c r="C6" i="8"/>
  <c r="C10" i="7"/>
  <c r="D10" i="7"/>
  <c r="C7" i="7"/>
  <c r="C8" i="7"/>
  <c r="D23" i="1" l="1"/>
  <c r="D15" i="1"/>
  <c r="D28" i="1"/>
  <c r="D19" i="1"/>
  <c r="D35" i="1"/>
  <c r="D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Autors</author>
  </authors>
  <commentList>
    <comment ref="C11" authorId="0" shapeId="0" xr:uid="{00000000-0006-0000-0000-000001000000}">
      <text>
        <r>
          <rPr>
            <b/>
            <sz val="9"/>
            <color indexed="81"/>
            <rFont val="Tahoma"/>
            <family val="2"/>
          </rPr>
          <t>Autors:
Mazā Rožu iela, Zvanu iela, Zemeņu iela, Klusā iela, Vīksnu iela, Melleņu iela, Tilderu iela</t>
        </r>
      </text>
    </comment>
    <comment ref="G11" authorId="0" shapeId="0" xr:uid="{00000000-0006-0000-0000-000002000000}">
      <text>
        <r>
          <rPr>
            <b/>
            <sz val="9"/>
            <color indexed="81"/>
            <rFont val="Tahoma"/>
            <family val="2"/>
          </rPr>
          <t>Autors:
Mazā Rožu iela, Zvanu iela, Zemeņu iela, Klusā iela, Vīksnu iela, Lakstīgalu iela, Vālodzes iela, Kalmju iela, Fiziķu iela</t>
        </r>
      </text>
    </comment>
    <comment ref="C19" authorId="0" shapeId="0" xr:uid="{00000000-0006-0000-0000-000003000000}">
      <text>
        <r>
          <rPr>
            <b/>
            <sz val="9"/>
            <color indexed="81"/>
            <rFont val="Tahoma"/>
            <family val="2"/>
          </rPr>
          <t>Autors:
Starķi, Bērzlejas, Beiku iela, Sesku ielas rajons, Meža iela, Spolītes</t>
        </r>
      </text>
    </comment>
    <comment ref="G19" authorId="0" shapeId="0" xr:uid="{00000000-0006-0000-0000-000004000000}">
      <text>
        <r>
          <rPr>
            <b/>
            <sz val="9"/>
            <color indexed="81"/>
            <rFont val="Tahoma"/>
            <family val="2"/>
          </rPr>
          <t>Autors:
Starķi, Bērzlejas, Beiku iela, Sesku ielas rajons, Meža iela, Saulesciems, Zeltiņi</t>
        </r>
      </text>
    </comment>
  </commentList>
</comments>
</file>

<file path=xl/sharedStrings.xml><?xml version="1.0" encoding="utf-8"?>
<sst xmlns="http://schemas.openxmlformats.org/spreadsheetml/2006/main" count="294" uniqueCount="214">
  <si>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</si>
  <si>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</si>
  <si>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</si>
  <si>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</si>
  <si>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</si>
  <si>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</si>
  <si>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</si>
  <si>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</si>
  <si>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</si>
  <si>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</si>
  <si>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</si>
  <si>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</si>
  <si>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</si>
  <si>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</si>
  <si>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</si>
  <si>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</si>
  <si>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</si>
  <si>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</si>
  <si>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</si>
  <si>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</si>
  <si>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</si>
  <si>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</si>
  <si>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</si>
  <si>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Kārtībā, kā tiek finansēta liela apjoma infrastruktūras uzturēšanas darbi</t>
  </si>
  <si>
    <t>Centralizētās kanalizācijas sistēmas (CKS) ESOŠĀS situācijas novērtējums</t>
  </si>
  <si>
    <r>
      <t xml:space="preserve">Aglomerācijas iedzīvotāju skaits uz </t>
    </r>
    <r>
      <rPr>
        <b/>
        <sz val="12"/>
        <color rgb="FFFF0000"/>
        <rFont val="Calibri"/>
        <family val="2"/>
        <scheme val="minor"/>
      </rPr>
      <t>(01.01.2018)</t>
    </r>
  </si>
  <si>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</si>
  <si>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</si>
  <si>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</si>
  <si>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</si>
  <si>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</si>
  <si>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</si>
  <si>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</si>
  <si>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</si>
  <si>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</si>
  <si>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</si>
  <si>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</si>
  <si>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</si>
  <si>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</si>
  <si>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</si>
  <si>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</si>
  <si>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</si>
  <si>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</si>
  <si>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</si>
  <si>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</si>
  <si>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</si>
  <si>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</si>
  <si>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</si>
  <si>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</si>
  <si>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</si>
  <si>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</si>
  <si>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</si>
  <si>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</si>
  <si>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</si>
  <si>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</si>
  <si>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</si>
  <si>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</si>
  <si>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</si>
  <si>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</si>
  <si>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</si>
  <si>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</si>
  <si>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</si>
  <si>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</si>
  <si>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</si>
  <si>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</si>
  <si>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</si>
  <si>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r>
      <t xml:space="preserve">CŪS pakalpojumu zonas iedzīvotāju skaits uz </t>
    </r>
    <r>
      <rPr>
        <b/>
        <sz val="12"/>
        <color rgb="FFFF0000"/>
        <rFont val="Calibri"/>
        <family val="2"/>
        <scheme val="minor"/>
      </rPr>
      <t>(01.01.2018)</t>
    </r>
  </si>
  <si>
    <t>Esošo ūdensapgādes tīklu kopgarums, km</t>
  </si>
  <si>
    <t>Faktiski iegūtais ūdens apjoms m3/gadā</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</si>
  <si>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</si>
  <si>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</si>
  <si>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</si>
  <si>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</si>
  <si>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</si>
  <si>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</si>
  <si>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</si>
  <si>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</si>
  <si>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</si>
  <si>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</si>
  <si>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</si>
  <si>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</si>
  <si>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</si>
  <si>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</si>
  <si>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</si>
  <si>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</si>
  <si>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</si>
  <si>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</si>
  <si>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</si>
  <si>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</si>
  <si>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</si>
  <si>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</si>
  <si>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</si>
  <si>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</si>
  <si>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</si>
  <si>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</si>
  <si>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</si>
  <si>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</si>
  <si>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</si>
  <si>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</si>
  <si>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</si>
  <si>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</si>
  <si>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</si>
  <si>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</si>
  <si>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</si>
  <si>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</si>
  <si>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</si>
  <si>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</si>
  <si>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</si>
  <si>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</si>
  <si>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</si>
  <si>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</si>
  <si>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</si>
  <si>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</si>
  <si>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</si>
  <si>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</si>
  <si>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</si>
  <si>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</si>
  <si>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 xml:space="preserve"> </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</si>
  <si>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</si>
  <si>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</si>
  <si>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</si>
  <si>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</si>
  <si>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</si>
  <si>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</si>
  <si>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</si>
  <si>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</si>
  <si>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</si>
  <si>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</si>
  <si>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</si>
  <si>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</si>
  <si>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</si>
  <si>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</si>
  <si>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</si>
  <si>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</si>
  <si>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</si>
  <si>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</si>
  <si>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</si>
  <si>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</si>
  <si>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</si>
  <si>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</si>
  <si>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</si>
  <si>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r>
      <t xml:space="preserve">Kopējais iedzīvotāju skaits pilsētā (ciemā) </t>
    </r>
    <r>
      <rPr>
        <b/>
        <sz val="12"/>
        <color rgb="FFFF0000"/>
        <rFont val="Calibri"/>
        <family val="2"/>
        <scheme val="minor"/>
      </rPr>
      <t>(01.01.2018)</t>
    </r>
  </si>
  <si>
    <t>Ūdenssaimniecības pakalpojumu sniedzēja esošo NAI jaudu pietiekamības (atbilstības) vērtējums, pēc decentralizēto notekūdeņu reģistra izveides un visu savākto notekūdeņu nogādāšanas attīrīšanai NAI</t>
  </si>
  <si>
    <t>Salaspils novada Salaspils un Saulkalne</t>
  </si>
  <si>
    <t>Pašvaldības SIA "Valgums-S"</t>
  </si>
  <si>
    <t>Līdz 2029. gadam</t>
  </si>
  <si>
    <t>Visas summas norādītas bez PVN</t>
  </si>
  <si>
    <t>Izdevumi tiek segti no tarifa vai uzkrājumiem</t>
  </si>
  <si>
    <t>Ar ūdensapgādes sistēmas darbību saistītie izdevumi pilnībā tiek segti no tarifa</t>
  </si>
  <si>
    <t>Infrastruktūras uzturēšanas darbi tiek finansēti no pakalpojuma tarifa.</t>
  </si>
  <si>
    <t>Infromācija daļēji iekļauta uzņēmuma Stratēģiskās attīstības plānā 2016. - 2025.gadam</t>
  </si>
  <si>
    <t>Jā</t>
  </si>
  <si>
    <t>2020. gada 1.jūlijs</t>
  </si>
  <si>
    <t>Ir izstrādāts uzņēmuma startēģiskās attīstības plāns 2016.-2025. gadam, apstiprināts 04.03.2016. ar uzņēmuma Valdes sēdes protokolu Nr.2</t>
  </si>
  <si>
    <t>Nē</t>
  </si>
  <si>
    <t>590.78 EUR</t>
  </si>
  <si>
    <t>Avots: CSP datubāze IIG060. Mājsaimniecību rīcībā esošie ienākumi Latvijas statistiskajos reģionos (euro, mēnesī)</t>
  </si>
  <si>
    <t>Avots: CSP datubāze ISG060. Mājsaimniecību kopējais skaits un mājsaimniecības vidējais lielums statistiskajos reģionos, republikas pilsētās, novados, laukos/ pilsētās (2018. gads)</t>
  </si>
  <si>
    <t>Nav</t>
  </si>
  <si>
    <t>2009. gads</t>
  </si>
  <si>
    <t>"Attīrīšanas iekārtas 1", Salaspils pag., Salaspils nov., LV-2121</t>
  </si>
  <si>
    <t>2,60</t>
  </si>
  <si>
    <t>Iestādes, uzņēmumi un mājsaimniecības</t>
  </si>
  <si>
    <r>
      <t xml:space="preserve">Ir uzsākta reģistra izveide, par reģistra izveidi un uzturēšanu atbildīga Salaspils novada dome. </t>
    </r>
    <r>
      <rPr>
        <b/>
        <sz val="11"/>
        <rFont val="Calibri"/>
        <family val="2"/>
        <scheme val="minor"/>
      </rPr>
      <t>Reģistrs pašlaik vēl nav publiski pieejams.</t>
    </r>
  </si>
  <si>
    <t>Zviedru iela 14, Salaspils (art.urb.Nr.1, DB Nr.8387)</t>
  </si>
  <si>
    <t>Zviedru iela 20, Salaspils (art.urb.Nr.2, DB Nr.8386)</t>
  </si>
  <si>
    <t>Zviedru iela 3A, Salaspils (art.urb.Nr.3, DB Nr.24918)</t>
  </si>
  <si>
    <t>Zviedru iela 7, Salaspils (art.urb.Nr.4, DB Nr.8385)</t>
  </si>
  <si>
    <t>Zviedru iela 7, Salaspils (art.urb.Nr.5, DB Nr.8383)</t>
  </si>
  <si>
    <t>Zviedru iela 11, Salaspils (art.urb.Nr.6, DB Nr.8388)</t>
  </si>
  <si>
    <t>Zviedru iela 11, Salaspils (art.urb.Nr.7, DB Nr.8389)</t>
  </si>
  <si>
    <t>Brīvnieki-2, Salaspils nov. (art.urb.Nr.8, DB Nr.14463)</t>
  </si>
  <si>
    <t>Brīvnieki-2, Salaspils nov. (art.urb.Nr.9, DB Nr.14481)</t>
  </si>
  <si>
    <t>Daugavmalas iela 15, Saulkalne, Salaspils nov. (art.urb.Nr.SK1, DB Nr.16491)</t>
  </si>
  <si>
    <t>Daugavmalas iela 21, Saulkalne, Salaspils nov. (art.urb.Nr.SK2, DB Nr.18046)</t>
  </si>
  <si>
    <t>Daugavmalas iela 21, Saulkalne, Salaspils nov. (art.urb.Nr.SK3, DB Nr.26039)</t>
  </si>
  <si>
    <t>Zviedru iela 7, Salaspils</t>
  </si>
  <si>
    <t xml:space="preserve">Daugavmalas iela 21, Saulkalne, Salaspils nov. </t>
  </si>
  <si>
    <t>2009.gads</t>
  </si>
  <si>
    <t>Daugavmalas iela 21, Saulkalne, Salaspils nov. (ūdenstornis)</t>
  </si>
  <si>
    <t>2x100</t>
  </si>
  <si>
    <t xml:space="preserve">Zviedru iela 7, Salaspils(ūdenstornis) </t>
  </si>
  <si>
    <t>Zviedru iela 7, Salaspils(ūdens rezervuāri 2gab.)</t>
  </si>
  <si>
    <t>Daugavmalas iela 21, Saulkalne, Salaspils nov. (ūdens rezervuāri 2gab.)</t>
  </si>
  <si>
    <t>2x1050</t>
  </si>
  <si>
    <t>1973.gads/2009. gads</t>
  </si>
  <si>
    <t>1968.gads/2009. gads</t>
  </si>
  <si>
    <t>1967.gads/2009. gads</t>
  </si>
  <si>
    <t>1974.gads/2009. gads</t>
  </si>
  <si>
    <t>1971.gads/2009. gads</t>
  </si>
  <si>
    <t>1977.gads/2009. gads</t>
  </si>
  <si>
    <t>Raiņa iela 35, Skolas 4 (Rimi)</t>
  </si>
  <si>
    <t>18% no kopējā notekūdeņu apjoma, dati par 2019.gadu</t>
  </si>
  <si>
    <t xml:space="preserve">t.sk. pašteces (maģistrāle+pievadi) </t>
  </si>
  <si>
    <t>70kwh</t>
  </si>
  <si>
    <t>Pietiekams</t>
  </si>
  <si>
    <t>Viss atkarīgs no Salaspils novada domes Teritoriālā attīstības plāna. Iespējamās izmaiņas var būt saistītas tikai ar aglomerācijas paplašināšanu.</t>
  </si>
  <si>
    <r>
      <t>Nav konkrēta lēmuma par aglomerācijas apstiprināšanu, aglomerācija apstiprināta nosacīti, apstiprinot projekta II kārtas tehniski ekonomisko pamatojumu. Salaspils novada domes 23.02.2011. Protokola Nr.6 32.</t>
    </r>
    <r>
      <rPr>
        <b/>
        <sz val="11"/>
        <rFont val="Calibri"/>
        <family val="2"/>
      </rPr>
      <t>§ (skat.pielikumā)</t>
    </r>
  </si>
  <si>
    <t>65(195)*</t>
  </si>
  <si>
    <t>74(222)*</t>
  </si>
  <si>
    <t>110(330)*</t>
  </si>
  <si>
    <t>159(477)*</t>
  </si>
  <si>
    <t>Izvads no NAI līdz Daugavai 3030 m dn 800</t>
  </si>
  <si>
    <t>Uz vietas ir laboratorija, kas veic pievesto notekūdeņu ekspresanalīzes</t>
  </si>
  <si>
    <t>Atūdeņotas dūņas tiek nodotas biogāzes ražošanai, uzkrājums neveidojas.</t>
  </si>
  <si>
    <t>Ūdenssaimniecības uzņēmuma nosaukums</t>
  </si>
  <si>
    <t>Anketas aizpildīšanas datums</t>
  </si>
  <si>
    <t>Sanāksmē no ūdenssaimniecības uzņēmuma un/vai domes piedalās</t>
  </si>
  <si>
    <t>Kontakti anketas datu saskaņošanai vai precizēšanai, gadījumā ja tiek konstatēts, ka sagatavotā informācija ir nepilnīga</t>
  </si>
  <si>
    <t>SALASPILS NOVADA SALASPILS UN SAULKALNE</t>
  </si>
  <si>
    <t>Pašvaldības SIA "Valgums - S"</t>
  </si>
  <si>
    <t>26.02.2020.</t>
  </si>
  <si>
    <t>Edīte Zviedre - Vilciņa</t>
  </si>
  <si>
    <t>edite@valgums.eu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</si>
</sst>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32"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b/>
      <sz val="14"/>
      <color theme="1"/>
      <name val="Calibri"/>
      <family val="2"/>
      <scheme val="minor"/>
    </font>
    <font>
      <b/>
      <sz val="16"/>
      <color theme="1"/>
      <name val="Calibri"/>
      <family val="2"/>
      <scheme val="minor"/>
    </font>
    <font>
      <i/>
      <sz val="12"/>
      <name val="Calibri"/>
      <family val="2"/>
      <scheme val="minor"/>
    </font>
    <font>
      <sz val="12"/>
      <name val="Calibri"/>
      <family val="2"/>
      <scheme val="minor"/>
    </font>
    <font>
      <i/>
      <sz val="9"/>
      <name val="Calibri"/>
      <family val="2"/>
      <scheme val="minor"/>
    </font>
    <font>
      <b/>
      <sz val="11"/>
      <name val="Calibri"/>
      <family val="2"/>
    </font>
    <font>
      <b/>
      <sz val="9"/>
      <color indexed="81"/>
      <name val="Tahoma"/>
      <family val="2"/>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style="medium">
        <color indexed="64"/>
      </bottom>
      <diagonal/>
    </border>
  </borders>
  <cellStyleXfs count="3">
    <xf numFmtId="0" fontId="0" fillId="0" borderId="0"/>
    <xf numFmtId="0" fontId="12" fillId="0" borderId="0"/>
    <xf numFmtId="0" fontId="31" fillId="0" borderId="0" applyNumberFormat="0" applyFill="0" applyBorder="0" applyAlignment="0" applyProtection="0"/>
  </cellStyleXfs>
  <cellXfs count="159">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0" fontId="11" fillId="0" borderId="1" xfId="0" applyFont="1" applyBorder="1" applyAlignment="1">
      <alignment horizontal="left" wrapText="1"/>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7" fillId="0" borderId="0" xfId="0" applyFont="1"/>
    <xf numFmtId="0" fontId="17" fillId="0" borderId="0" xfId="0" applyFont="1" applyFill="1" applyBorder="1"/>
    <xf numFmtId="0" fontId="19" fillId="0" borderId="0" xfId="0" applyFont="1" applyFill="1" applyBorder="1"/>
    <xf numFmtId="0" fontId="20" fillId="0" borderId="1" xfId="0" applyFont="1" applyFill="1" applyBorder="1" applyAlignment="1">
      <alignment horizontal="left" vertical="center" wrapText="1"/>
    </xf>
    <xf numFmtId="0" fontId="16" fillId="0" borderId="1" xfId="0" applyFont="1" applyBorder="1"/>
    <xf numFmtId="0" fontId="16" fillId="0" borderId="1" xfId="0" applyFont="1" applyBorder="1" applyAlignment="1">
      <alignment wrapText="1"/>
    </xf>
    <xf numFmtId="0" fontId="20" fillId="4" borderId="1" xfId="0" applyFont="1" applyFill="1" applyBorder="1" applyAlignment="1">
      <alignment horizontal="left" vertical="center" wrapText="1"/>
    </xf>
    <xf numFmtId="3" fontId="0" fillId="4" borderId="1" xfId="0" applyNumberFormat="1" applyFill="1" applyBorder="1" applyAlignment="1">
      <alignment vertical="top"/>
    </xf>
    <xf numFmtId="0" fontId="11" fillId="2" borderId="1" xfId="0" applyFont="1" applyFill="1" applyBorder="1" applyAlignment="1">
      <alignment horizontal="left" vertical="center" wrapText="1"/>
    </xf>
    <xf numFmtId="0" fontId="22" fillId="0" borderId="0" xfId="0" applyFont="1"/>
    <xf numFmtId="0" fontId="3" fillId="6" borderId="3" xfId="0" applyFont="1" applyFill="1" applyBorder="1" applyAlignment="1">
      <alignment vertical="top"/>
    </xf>
    <xf numFmtId="0" fontId="3" fillId="6" borderId="3" xfId="0" applyFont="1" applyFill="1" applyBorder="1" applyAlignment="1">
      <alignment horizontal="right" vertical="top"/>
    </xf>
    <xf numFmtId="0" fontId="16" fillId="2" borderId="1" xfId="0" applyFont="1" applyFill="1" applyBorder="1" applyAlignment="1">
      <alignment horizontal="left" vertical="center" wrapText="1"/>
    </xf>
    <xf numFmtId="0" fontId="20" fillId="0" borderId="1" xfId="0" applyFont="1" applyBorder="1" applyAlignment="1">
      <alignment wrapText="1"/>
    </xf>
    <xf numFmtId="0" fontId="16" fillId="0" borderId="8" xfId="0" applyFont="1" applyBorder="1" applyAlignment="1">
      <alignment wrapText="1"/>
    </xf>
    <xf numFmtId="0" fontId="3" fillId="0" borderId="14"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7" borderId="1" xfId="0" applyFont="1" applyFill="1" applyBorder="1" applyAlignment="1">
      <alignment horizontal="center" vertical="top" wrapText="1"/>
    </xf>
    <xf numFmtId="3" fontId="0" fillId="7" borderId="1" xfId="0" applyNumberFormat="1" applyFill="1" applyBorder="1" applyAlignment="1">
      <alignment vertical="top"/>
    </xf>
    <xf numFmtId="0" fontId="11" fillId="7" borderId="1" xfId="0" applyFont="1" applyFill="1" applyBorder="1" applyAlignment="1">
      <alignment horizontal="center" vertical="top" wrapText="1"/>
    </xf>
    <xf numFmtId="0" fontId="3" fillId="7" borderId="1" xfId="0" applyFont="1" applyFill="1" applyBorder="1" applyAlignment="1">
      <alignment vertical="top"/>
    </xf>
    <xf numFmtId="0" fontId="3" fillId="7" borderId="3" xfId="0" applyFont="1" applyFill="1" applyBorder="1" applyAlignment="1">
      <alignment vertical="top"/>
    </xf>
    <xf numFmtId="3" fontId="3" fillId="7"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0" fontId="7" fillId="6" borderId="1" xfId="0" applyFont="1" applyFill="1" applyBorder="1" applyAlignment="1">
      <alignment horizontal="center" vertical="center" wrapText="1"/>
    </xf>
    <xf numFmtId="0" fontId="0" fillId="0" borderId="0" xfId="0" applyFill="1" applyBorder="1"/>
    <xf numFmtId="0" fontId="7" fillId="9" borderId="1" xfId="0" applyFont="1" applyFill="1" applyBorder="1" applyAlignment="1">
      <alignment horizontal="left" vertical="center" wrapText="1"/>
    </xf>
    <xf numFmtId="0" fontId="16" fillId="9" borderId="1" xfId="0" applyFont="1" applyFill="1" applyBorder="1" applyAlignment="1">
      <alignment horizontal="left" vertical="center" wrapText="1"/>
    </xf>
    <xf numFmtId="0" fontId="2" fillId="0" borderId="0" xfId="0" applyFont="1" applyAlignment="1">
      <alignment horizontal="center"/>
    </xf>
    <xf numFmtId="0" fontId="25" fillId="0" borderId="0" xfId="0" applyFont="1" applyBorder="1" applyAlignment="1">
      <alignment vertical="center"/>
    </xf>
    <xf numFmtId="0" fontId="24" fillId="0" borderId="17" xfId="0" applyFont="1" applyBorder="1" applyAlignment="1">
      <alignment horizontal="center" vertical="center" wrapText="1"/>
    </xf>
    <xf numFmtId="0" fontId="16" fillId="6" borderId="1" xfId="0" applyFont="1" applyFill="1" applyBorder="1" applyAlignment="1">
      <alignment horizontal="center" vertical="center" wrapText="1"/>
    </xf>
    <xf numFmtId="3" fontId="16" fillId="2" borderId="1" xfId="0" applyNumberFormat="1" applyFont="1" applyFill="1" applyBorder="1" applyAlignment="1">
      <alignment vertical="top" wrapText="1"/>
    </xf>
    <xf numFmtId="0" fontId="27" fillId="0" borderId="0" xfId="0" applyFont="1"/>
    <xf numFmtId="3" fontId="16" fillId="10" borderId="1" xfId="0" applyNumberFormat="1" applyFont="1" applyFill="1" applyBorder="1" applyAlignment="1">
      <alignment vertical="top"/>
    </xf>
    <xf numFmtId="3" fontId="16" fillId="10" borderId="1" xfId="0" applyNumberFormat="1" applyFont="1" applyFill="1" applyBorder="1" applyAlignment="1">
      <alignment horizontal="right" vertical="top"/>
    </xf>
    <xf numFmtId="3" fontId="16" fillId="10" borderId="7" xfId="0" applyNumberFormat="1" applyFont="1" applyFill="1" applyBorder="1" applyAlignment="1">
      <alignment vertical="top"/>
    </xf>
    <xf numFmtId="3" fontId="16" fillId="10" borderId="1" xfId="0" applyNumberFormat="1" applyFont="1" applyFill="1" applyBorder="1" applyAlignment="1">
      <alignment horizontal="right"/>
    </xf>
    <xf numFmtId="164" fontId="16" fillId="10" borderId="1" xfId="0" applyNumberFormat="1" applyFont="1" applyFill="1" applyBorder="1" applyAlignment="1">
      <alignment horizontal="right" vertical="top"/>
    </xf>
    <xf numFmtId="0" fontId="16" fillId="10"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4" fontId="16" fillId="10" borderId="1" xfId="0" applyNumberFormat="1" applyFont="1" applyFill="1" applyBorder="1" applyAlignment="1">
      <alignment vertical="top"/>
    </xf>
    <xf numFmtId="0" fontId="16" fillId="10" borderId="1" xfId="0" applyFont="1" applyFill="1" applyBorder="1" applyAlignment="1">
      <alignment vertical="top"/>
    </xf>
    <xf numFmtId="0" fontId="16" fillId="10" borderId="1" xfId="0" applyFont="1" applyFill="1" applyBorder="1" applyAlignment="1">
      <alignment vertical="top" wrapText="1"/>
    </xf>
    <xf numFmtId="3" fontId="16" fillId="10" borderId="1" xfId="0" applyNumberFormat="1" applyFont="1" applyFill="1" applyBorder="1" applyAlignment="1">
      <alignment vertical="top" wrapText="1"/>
    </xf>
    <xf numFmtId="3" fontId="20" fillId="10" borderId="1" xfId="0" applyNumberFormat="1" applyFont="1" applyFill="1" applyBorder="1" applyAlignment="1">
      <alignment vertical="top" wrapText="1"/>
    </xf>
    <xf numFmtId="3" fontId="16" fillId="10" borderId="11" xfId="0" applyNumberFormat="1" applyFont="1" applyFill="1" applyBorder="1" applyAlignment="1">
      <alignment vertical="top" wrapText="1"/>
    </xf>
    <xf numFmtId="3" fontId="16" fillId="10" borderId="1" xfId="0" applyNumberFormat="1" applyFont="1" applyFill="1" applyBorder="1" applyAlignment="1">
      <alignment horizontal="center" vertical="center"/>
    </xf>
    <xf numFmtId="4" fontId="16" fillId="10" borderId="1" xfId="0" applyNumberFormat="1" applyFont="1" applyFill="1" applyBorder="1" applyAlignment="1">
      <alignment horizontal="center" vertical="center"/>
    </xf>
    <xf numFmtId="4" fontId="3" fillId="0" borderId="3" xfId="0" applyNumberFormat="1" applyFont="1" applyFill="1" applyBorder="1" applyAlignment="1">
      <alignment vertical="top"/>
    </xf>
    <xf numFmtId="0" fontId="19" fillId="0" borderId="0" xfId="0" applyFont="1"/>
    <xf numFmtId="0" fontId="28" fillId="10" borderId="1" xfId="0" applyFont="1" applyFill="1" applyBorder="1" applyAlignment="1">
      <alignment horizontal="center" vertical="center" wrapText="1"/>
    </xf>
    <xf numFmtId="4" fontId="16" fillId="10" borderId="1" xfId="0" applyNumberFormat="1" applyFont="1" applyFill="1" applyBorder="1" applyAlignment="1">
      <alignment horizontal="right" vertical="top"/>
    </xf>
    <xf numFmtId="3" fontId="16" fillId="10" borderId="1" xfId="0" applyNumberFormat="1" applyFont="1" applyFill="1" applyBorder="1" applyAlignment="1">
      <alignment horizontal="center" vertical="center" wrapText="1"/>
    </xf>
    <xf numFmtId="0" fontId="16" fillId="10" borderId="1" xfId="0" applyFont="1" applyFill="1" applyBorder="1" applyAlignment="1">
      <alignment horizontal="center" vertical="center" wrapText="1"/>
    </xf>
    <xf numFmtId="0" fontId="20" fillId="10"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3" fillId="10" borderId="1" xfId="0" applyFont="1" applyFill="1" applyBorder="1" applyAlignment="1">
      <alignment vertical="top"/>
    </xf>
    <xf numFmtId="0" fontId="0" fillId="10" borderId="1" xfId="0" applyFill="1" applyBorder="1" applyAlignment="1">
      <alignment vertical="top"/>
    </xf>
    <xf numFmtId="3" fontId="0" fillId="10" borderId="1" xfId="0" applyNumberFormat="1" applyFill="1" applyBorder="1" applyAlignment="1">
      <alignment vertical="top"/>
    </xf>
    <xf numFmtId="3" fontId="16" fillId="7" borderId="1" xfId="0" applyNumberFormat="1" applyFont="1" applyFill="1" applyBorder="1" applyAlignment="1">
      <alignment vertical="top"/>
    </xf>
    <xf numFmtId="0" fontId="16" fillId="2" borderId="1" xfId="0" applyFont="1" applyFill="1" applyBorder="1" applyAlignment="1">
      <alignment vertical="top"/>
    </xf>
    <xf numFmtId="0" fontId="16" fillId="7" borderId="1" xfId="0" applyFont="1" applyFill="1" applyBorder="1" applyAlignment="1">
      <alignment vertical="top"/>
    </xf>
    <xf numFmtId="3" fontId="0" fillId="10" borderId="1" xfId="0" applyNumberFormat="1" applyFill="1" applyBorder="1" applyAlignment="1">
      <alignment horizontal="right" vertical="top"/>
    </xf>
    <xf numFmtId="165" fontId="16" fillId="10" borderId="1" xfId="0" applyNumberFormat="1" applyFont="1" applyFill="1" applyBorder="1" applyAlignment="1">
      <alignment vertical="top"/>
    </xf>
    <xf numFmtId="165" fontId="16" fillId="10" borderId="1" xfId="0" applyNumberFormat="1" applyFont="1" applyFill="1" applyBorder="1" applyAlignment="1">
      <alignment horizontal="right" vertical="top"/>
    </xf>
    <xf numFmtId="166" fontId="0" fillId="0" borderId="0" xfId="0" applyNumberFormat="1"/>
    <xf numFmtId="3" fontId="16" fillId="2" borderId="1" xfId="0" applyNumberFormat="1" applyFont="1" applyFill="1" applyBorder="1" applyAlignment="1">
      <alignment horizontal="right" vertical="top"/>
    </xf>
    <xf numFmtId="3" fontId="16" fillId="7" borderId="1" xfId="0" applyNumberFormat="1" applyFont="1" applyFill="1" applyBorder="1" applyAlignment="1">
      <alignment horizontal="right" vertical="top"/>
    </xf>
    <xf numFmtId="0" fontId="9" fillId="0" borderId="0" xfId="0" applyFont="1" applyBorder="1" applyAlignment="1">
      <alignment horizontal="left"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18" xfId="0" applyFont="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3" fillId="0" borderId="15" xfId="0" applyFont="1" applyBorder="1" applyAlignment="1">
      <alignment horizontal="right" vertical="top"/>
    </xf>
    <xf numFmtId="0" fontId="3" fillId="0" borderId="16" xfId="0" applyFont="1" applyBorder="1" applyAlignment="1">
      <alignment horizontal="right" vertical="top"/>
    </xf>
    <xf numFmtId="0" fontId="7" fillId="8"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49" fontId="2" fillId="7" borderId="1" xfId="0" applyNumberFormat="1" applyFont="1" applyFill="1" applyBorder="1" applyAlignment="1">
      <alignment horizontal="center" vertical="center" wrapText="1"/>
    </xf>
    <xf numFmtId="3" fontId="0" fillId="10" borderId="7" xfId="0" applyNumberFormat="1" applyFill="1" applyBorder="1" applyAlignment="1">
      <alignment vertical="top"/>
    </xf>
    <xf numFmtId="0" fontId="0" fillId="0" borderId="2" xfId="0" applyBorder="1" applyAlignment="1">
      <alignment vertical="top"/>
    </xf>
    <xf numFmtId="0" fontId="2" fillId="8" borderId="1" xfId="0" applyFont="1" applyFill="1" applyBorder="1" applyAlignment="1">
      <alignment horizontal="center" wrapText="1"/>
    </xf>
    <xf numFmtId="0" fontId="2" fillId="8" borderId="8" xfId="0" applyFont="1" applyFill="1" applyBorder="1" applyAlignment="1">
      <alignment horizontal="center" wrapText="1"/>
    </xf>
    <xf numFmtId="0" fontId="2" fillId="8" borderId="9" xfId="0" applyFont="1" applyFill="1" applyBorder="1" applyAlignment="1">
      <alignment horizontal="center"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0" fillId="10" borderId="7" xfId="0" applyFill="1" applyBorder="1" applyAlignment="1">
      <alignment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3" fontId="3" fillId="0" borderId="15" xfId="0" applyNumberFormat="1" applyFont="1" applyBorder="1" applyAlignment="1">
      <alignment horizontal="right" vertical="top"/>
    </xf>
    <xf numFmtId="3" fontId="3" fillId="0" borderId="16" xfId="0" applyNumberFormat="1" applyFont="1" applyBorder="1" applyAlignment="1">
      <alignment horizontal="right" vertical="top"/>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19" xfId="0" applyBorder="1" applyAlignment="1">
      <alignment horizontal="left" wrapText="1"/>
    </xf>
    <xf numFmtId="0" fontId="0" fillId="0" borderId="0" xfId="0" applyBorder="1" applyAlignment="1">
      <alignment horizontal="left" wrapText="1"/>
    </xf>
    <xf numFmtId="0" fontId="7" fillId="5" borderId="1" xfId="0" applyFont="1" applyFill="1" applyBorder="1" applyAlignment="1">
      <alignment horizontal="center" vertical="center" wrapText="1"/>
    </xf>
    <xf numFmtId="0" fontId="26" fillId="10" borderId="1" xfId="0" applyFont="1" applyFill="1" applyBorder="1" applyAlignment="1">
      <alignment horizontal="center" vertical="center" wrapText="1"/>
    </xf>
    <xf numFmtId="0" fontId="25" fillId="0" borderId="6" xfId="0" applyFont="1" applyBorder="1" applyAlignment="1">
      <alignment horizontal="center" vertical="center"/>
    </xf>
    <xf numFmtId="0" fontId="25" fillId="0" borderId="13" xfId="0" applyFont="1" applyBorder="1" applyAlignment="1">
      <alignment horizontal="center" vertical="center"/>
    </xf>
    <xf numFmtId="0" fontId="11" fillId="5" borderId="12" xfId="0" applyFont="1" applyFill="1" applyBorder="1" applyAlignment="1">
      <alignment horizontal="center"/>
    </xf>
    <xf numFmtId="0" fontId="11" fillId="5" borderId="0" xfId="0" applyFont="1" applyFill="1" applyBorder="1" applyAlignment="1">
      <alignment horizontal="center"/>
    </xf>
    <xf numFmtId="0" fontId="19" fillId="0" borderId="1" xfId="0" applyFont="1" applyFill="1" applyBorder="1" applyAlignment="1">
      <alignment horizontal="center"/>
    </xf>
    <xf numFmtId="0" fontId="19" fillId="0" borderId="1" xfId="0" applyFont="1" applyFill="1" applyBorder="1" applyAlignment="1">
      <alignment horizontal="center" wrapText="1"/>
    </xf>
    <xf numFmtId="0" fontId="0" fillId="0" borderId="1" xfId="0" applyBorder="1" applyAlignment="1">
      <alignment vertical="top" wrapText="1"/>
    </xf>
    <xf numFmtId="0" fontId="19" fillId="0" borderId="1" xfId="0" applyFont="1" applyBorder="1" applyAlignment="1">
      <alignment wrapText="1"/>
    </xf>
    <xf numFmtId="0" fontId="0" fillId="11" borderId="4" xfId="0" applyFill="1" applyBorder="1" applyAlignment="1">
      <alignment horizontal="center" vertical="center"/>
    </xf>
    <xf numFmtId="0" fontId="0" fillId="11" borderId="5" xfId="0" applyFill="1" applyBorder="1" applyAlignment="1">
      <alignment horizontal="center" vertical="center"/>
    </xf>
    <xf numFmtId="0" fontId="0" fillId="11" borderId="18" xfId="0" applyFill="1" applyBorder="1" applyAlignment="1">
      <alignment horizontal="center" vertical="center"/>
    </xf>
    <xf numFmtId="0" fontId="7" fillId="3" borderId="6" xfId="0" applyFont="1" applyFill="1" applyBorder="1" applyAlignment="1">
      <alignment horizontal="center" vertical="center" wrapText="1"/>
    </xf>
    <xf numFmtId="0" fontId="0" fillId="11" borderId="6" xfId="0" applyFill="1" applyBorder="1" applyAlignment="1">
      <alignment horizontal="center" vertical="center"/>
    </xf>
    <xf numFmtId="0" fontId="0" fillId="11" borderId="20" xfId="0" applyFill="1" applyBorder="1" applyAlignment="1">
      <alignment horizontal="center" vertical="center"/>
    </xf>
    <xf numFmtId="0" fontId="0" fillId="11" borderId="13" xfId="0" applyFill="1" applyBorder="1" applyAlignment="1">
      <alignment horizontal="center" vertical="center"/>
    </xf>
    <xf numFmtId="0" fontId="7" fillId="3" borderId="17" xfId="0" applyFont="1" applyFill="1" applyBorder="1" applyAlignment="1">
      <alignment horizontal="center" vertical="center" wrapText="1"/>
    </xf>
    <xf numFmtId="0" fontId="31" fillId="11" borderId="6" xfId="2" applyFill="1" applyBorder="1" applyAlignment="1">
      <alignment horizontal="center" vertical="center"/>
    </xf>
  </cellXfs>
  <cellStyles count="3">
    <cellStyle name="Hipersaite" xfId="2" builtinId="8"/>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edite@valgums.eu"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4"/>
  <sheetViews>
    <sheetView tabSelected="1" view="pageBreakPreview" zoomScale="70" zoomScaleNormal="90" zoomScaleSheetLayoutView="70" workbookViewId="0">
      <selection activeCell="E4" sqref="E4"/>
    </sheetView>
  </sheetViews>
  <sheetFormatPr defaultRowHeight="14.4" x14ac:dyDescent="0.3"/>
  <cols>
    <col min="1" max="1" width="40.5546875" style="3" customWidth="1"/>
    <col min="2" max="4" width="23.6640625" customWidth="1"/>
    <col min="5" max="5" width="40.6640625" customWidth="1"/>
    <col min="6" max="8" width="23.6640625" customWidth="1"/>
    <col min="10" max="10" width="42.44140625" customWidth="1"/>
    <col min="11" max="11" width="22.5546875" customWidth="1"/>
  </cols>
  <sheetData>
    <row r="1" spans="1:10" ht="49.5" customHeight="1" thickBot="1" x14ac:dyDescent="0.35">
      <c r="A1" s="7" t="s">
        <v>139</v>
      </c>
      <c r="B1" s="150" t="s">
        <v>209</v>
      </c>
      <c r="C1" s="151"/>
      <c r="D1" s="152"/>
    </row>
    <row r="2" spans="1:10" ht="49.5" customHeight="1" thickBot="1" x14ac:dyDescent="0.35">
      <c r="A2" s="153" t="s">
        <v>205</v>
      </c>
      <c r="B2" s="154" t="s">
        <v>210</v>
      </c>
      <c r="C2" s="155"/>
      <c r="D2" s="156"/>
    </row>
    <row r="3" spans="1:10" ht="49.5" customHeight="1" thickBot="1" x14ac:dyDescent="0.35">
      <c r="A3" s="153" t="s">
        <v>206</v>
      </c>
      <c r="B3" s="154" t="s">
        <v>211</v>
      </c>
      <c r="C3" s="155"/>
      <c r="D3" s="156"/>
    </row>
    <row r="4" spans="1:10" ht="49.2" customHeight="1" thickBot="1" x14ac:dyDescent="0.35">
      <c r="A4" s="153" t="s">
        <v>207</v>
      </c>
      <c r="B4" s="154" t="s">
        <v>212</v>
      </c>
      <c r="C4" s="155"/>
      <c r="D4" s="156"/>
    </row>
    <row r="5" spans="1:10" ht="49.2" customHeight="1" thickBot="1" x14ac:dyDescent="0.35">
      <c r="A5" s="157" t="s">
        <v>208</v>
      </c>
      <c r="B5" s="158" t="s">
        <v>213</v>
      </c>
      <c r="C5" s="155"/>
      <c r="D5" s="156"/>
    </row>
    <row r="6" spans="1:10" ht="21.75" customHeight="1" x14ac:dyDescent="0.3">
      <c r="A6" s="5"/>
      <c r="B6" s="6"/>
      <c r="C6" s="6"/>
      <c r="D6" s="6"/>
    </row>
    <row r="7" spans="1:10" s="4" customFormat="1" ht="18" customHeight="1" x14ac:dyDescent="0.3">
      <c r="A7" s="116" t="s">
        <v>107</v>
      </c>
      <c r="B7" s="116"/>
      <c r="C7" s="116"/>
      <c r="D7" s="116"/>
      <c r="E7" s="121" t="s">
        <v>108</v>
      </c>
      <c r="F7" s="121"/>
      <c r="G7" s="121"/>
      <c r="H7" s="121"/>
    </row>
    <row r="8" spans="1:10" ht="55.5" customHeight="1" x14ac:dyDescent="0.3">
      <c r="A8" s="118" t="s">
        <v>7</v>
      </c>
      <c r="B8" s="118" t="s">
        <v>89</v>
      </c>
      <c r="C8" s="118" t="s">
        <v>124</v>
      </c>
      <c r="D8" s="117" t="s">
        <v>22</v>
      </c>
      <c r="E8" s="122" t="s">
        <v>7</v>
      </c>
      <c r="F8" s="122" t="s">
        <v>109</v>
      </c>
      <c r="G8" s="122" t="s">
        <v>9</v>
      </c>
      <c r="H8" s="123" t="s">
        <v>22</v>
      </c>
    </row>
    <row r="9" spans="1:10" ht="129" customHeight="1" x14ac:dyDescent="0.3">
      <c r="A9" s="118"/>
      <c r="B9" s="118"/>
      <c r="C9" s="118"/>
      <c r="D9" s="117"/>
      <c r="E9" s="122"/>
      <c r="F9" s="122"/>
      <c r="G9" s="122"/>
      <c r="H9" s="123"/>
    </row>
    <row r="10" spans="1:10" x14ac:dyDescent="0.3">
      <c r="A10" s="110" t="s">
        <v>18</v>
      </c>
      <c r="B10" s="110"/>
      <c r="C10" s="110"/>
      <c r="D10" s="110"/>
      <c r="E10" s="126" t="s">
        <v>129</v>
      </c>
      <c r="F10" s="126"/>
      <c r="G10" s="126"/>
      <c r="H10" s="126"/>
    </row>
    <row r="11" spans="1:10" ht="46.95" customHeight="1" x14ac:dyDescent="0.3">
      <c r="A11" s="16" t="s">
        <v>19</v>
      </c>
      <c r="B11" s="8"/>
      <c r="C11" s="107" t="s">
        <v>198</v>
      </c>
      <c r="D11" s="33">
        <f>D12+D13+D14</f>
        <v>1295266</v>
      </c>
      <c r="E11" s="53" t="s">
        <v>125</v>
      </c>
      <c r="F11" s="54"/>
      <c r="G11" s="108" t="s">
        <v>199</v>
      </c>
      <c r="H11" s="100">
        <f>H12+H14</f>
        <v>1011202</v>
      </c>
      <c r="J11" s="1"/>
    </row>
    <row r="12" spans="1:10" x14ac:dyDescent="0.3">
      <c r="A12" s="17" t="s">
        <v>0</v>
      </c>
      <c r="B12" s="98">
        <v>7414</v>
      </c>
      <c r="C12" s="9"/>
      <c r="D12" s="98">
        <v>980313</v>
      </c>
      <c r="E12" s="129" t="s">
        <v>113</v>
      </c>
      <c r="F12" s="131">
        <v>8538</v>
      </c>
      <c r="G12" s="132"/>
      <c r="H12" s="131">
        <v>863389</v>
      </c>
    </row>
    <row r="13" spans="1:10" x14ac:dyDescent="0.3">
      <c r="A13" s="17" t="s">
        <v>1</v>
      </c>
      <c r="B13" s="98">
        <v>573</v>
      </c>
      <c r="C13" s="9"/>
      <c r="D13" s="98">
        <v>116300</v>
      </c>
      <c r="E13" s="130"/>
      <c r="F13" s="125"/>
      <c r="G13" s="133"/>
      <c r="H13" s="125"/>
    </row>
    <row r="14" spans="1:10" x14ac:dyDescent="0.3">
      <c r="A14" s="17" t="s">
        <v>4</v>
      </c>
      <c r="B14" s="98">
        <v>1631</v>
      </c>
      <c r="C14" s="9"/>
      <c r="D14" s="98">
        <v>198653</v>
      </c>
      <c r="E14" s="17" t="s">
        <v>4</v>
      </c>
      <c r="F14" s="98">
        <v>1554</v>
      </c>
      <c r="G14" s="9"/>
      <c r="H14" s="98">
        <v>147813</v>
      </c>
    </row>
    <row r="15" spans="1:10" ht="62.4" x14ac:dyDescent="0.3">
      <c r="A15" s="18" t="s">
        <v>21</v>
      </c>
      <c r="B15" s="12"/>
      <c r="C15" s="13"/>
      <c r="D15" s="101">
        <f>D16+D17+D18</f>
        <v>85000</v>
      </c>
      <c r="E15" s="55" t="s">
        <v>126</v>
      </c>
      <c r="F15" s="56"/>
      <c r="G15" s="57"/>
      <c r="H15" s="102">
        <f>H16+H17+H18</f>
        <v>0</v>
      </c>
    </row>
    <row r="16" spans="1:10" x14ac:dyDescent="0.3">
      <c r="A16" s="17" t="s">
        <v>2</v>
      </c>
      <c r="B16" s="98">
        <v>3</v>
      </c>
      <c r="C16" s="9"/>
      <c r="D16" s="98">
        <v>85000</v>
      </c>
      <c r="E16" s="17" t="s">
        <v>114</v>
      </c>
      <c r="F16" s="98">
        <v>0</v>
      </c>
      <c r="G16" s="9"/>
      <c r="H16" s="98">
        <v>0</v>
      </c>
    </row>
    <row r="17" spans="1:9" ht="41.4" x14ac:dyDescent="0.3">
      <c r="A17" s="17" t="s">
        <v>12</v>
      </c>
      <c r="B17" s="97">
        <v>0</v>
      </c>
      <c r="C17" s="9"/>
      <c r="D17" s="98">
        <v>0</v>
      </c>
      <c r="E17" s="17" t="s">
        <v>115</v>
      </c>
      <c r="F17" s="98">
        <v>0</v>
      </c>
      <c r="G17" s="9"/>
      <c r="H17" s="98">
        <v>0</v>
      </c>
    </row>
    <row r="18" spans="1:9" ht="27.6" x14ac:dyDescent="0.3">
      <c r="A18" s="17" t="s">
        <v>11</v>
      </c>
      <c r="B18" s="97">
        <v>0</v>
      </c>
      <c r="C18" s="9"/>
      <c r="D18" s="98">
        <v>0</v>
      </c>
      <c r="E18" s="17" t="s">
        <v>116</v>
      </c>
      <c r="F18" s="98">
        <v>0</v>
      </c>
      <c r="G18" s="9"/>
      <c r="H18" s="98">
        <v>0</v>
      </c>
    </row>
    <row r="19" spans="1:9" ht="85.95" customHeight="1" x14ac:dyDescent="0.3">
      <c r="A19" s="16" t="s">
        <v>20</v>
      </c>
      <c r="B19" s="8"/>
      <c r="C19" s="107" t="s">
        <v>200</v>
      </c>
      <c r="D19" s="33">
        <f>D20+D21+D22</f>
        <v>2643607</v>
      </c>
      <c r="E19" s="53" t="s">
        <v>127</v>
      </c>
      <c r="F19" s="54"/>
      <c r="G19" s="108" t="s">
        <v>201</v>
      </c>
      <c r="H19" s="100">
        <f>H20+H22</f>
        <v>2579251</v>
      </c>
    </row>
    <row r="20" spans="1:9" x14ac:dyDescent="0.3">
      <c r="A20" s="17" t="s">
        <v>0</v>
      </c>
      <c r="B20" s="98">
        <v>8570</v>
      </c>
      <c r="C20" s="9"/>
      <c r="D20" s="98">
        <v>1791234</v>
      </c>
      <c r="E20" s="129" t="s">
        <v>1</v>
      </c>
      <c r="F20" s="131">
        <v>13103</v>
      </c>
      <c r="G20" s="119"/>
      <c r="H20" s="131">
        <v>2277898</v>
      </c>
    </row>
    <row r="21" spans="1:9" x14ac:dyDescent="0.3">
      <c r="A21" s="17" t="s">
        <v>1</v>
      </c>
      <c r="B21" s="98">
        <v>3247</v>
      </c>
      <c r="C21" s="9"/>
      <c r="D21" s="98">
        <v>551710</v>
      </c>
      <c r="E21" s="130"/>
      <c r="F21" s="125"/>
      <c r="G21" s="120"/>
      <c r="H21" s="125"/>
    </row>
    <row r="22" spans="1:9" x14ac:dyDescent="0.3">
      <c r="A22" s="17" t="s">
        <v>4</v>
      </c>
      <c r="B22" s="98">
        <v>1452</v>
      </c>
      <c r="C22" s="9"/>
      <c r="D22" s="98">
        <v>300663</v>
      </c>
      <c r="E22" s="17" t="s">
        <v>4</v>
      </c>
      <c r="F22" s="98">
        <v>1700</v>
      </c>
      <c r="G22" s="9"/>
      <c r="H22" s="98">
        <v>301353</v>
      </c>
    </row>
    <row r="23" spans="1:9" ht="78" x14ac:dyDescent="0.3">
      <c r="A23" s="18" t="s">
        <v>110</v>
      </c>
      <c r="B23" s="12"/>
      <c r="C23" s="13"/>
      <c r="D23" s="101">
        <f>D24+D25+D26</f>
        <v>195000</v>
      </c>
      <c r="E23" s="55" t="s">
        <v>128</v>
      </c>
      <c r="F23" s="56"/>
      <c r="G23" s="57"/>
      <c r="H23" s="102">
        <f>H24+H25+H26</f>
        <v>0</v>
      </c>
    </row>
    <row r="24" spans="1:9" x14ac:dyDescent="0.3">
      <c r="A24" s="17" t="s">
        <v>2</v>
      </c>
      <c r="B24" s="98">
        <v>4</v>
      </c>
      <c r="C24" s="9"/>
      <c r="D24" s="98">
        <v>195000</v>
      </c>
      <c r="E24" s="17" t="s">
        <v>114</v>
      </c>
      <c r="F24" s="98">
        <v>0</v>
      </c>
      <c r="G24" s="9"/>
      <c r="H24" s="98">
        <v>0</v>
      </c>
    </row>
    <row r="25" spans="1:9" ht="41.4" x14ac:dyDescent="0.3">
      <c r="A25" s="17" t="s">
        <v>12</v>
      </c>
      <c r="B25" s="99">
        <v>0</v>
      </c>
      <c r="C25" s="9"/>
      <c r="D25" s="98">
        <v>0</v>
      </c>
      <c r="E25" s="17" t="s">
        <v>115</v>
      </c>
      <c r="F25" s="98">
        <v>0</v>
      </c>
      <c r="G25" s="9"/>
      <c r="H25" s="98">
        <v>0</v>
      </c>
    </row>
    <row r="26" spans="1:9" ht="27.6" x14ac:dyDescent="0.3">
      <c r="A26" s="17" t="s">
        <v>11</v>
      </c>
      <c r="B26" s="99">
        <v>0</v>
      </c>
      <c r="C26" s="9"/>
      <c r="D26" s="98">
        <v>0</v>
      </c>
      <c r="E26" s="17" t="s">
        <v>116</v>
      </c>
      <c r="F26" s="98">
        <v>0</v>
      </c>
      <c r="G26" s="9"/>
      <c r="H26" s="98">
        <v>0</v>
      </c>
    </row>
    <row r="27" spans="1:9" x14ac:dyDescent="0.3">
      <c r="A27" s="110" t="s">
        <v>5</v>
      </c>
      <c r="B27" s="110"/>
      <c r="C27" s="110"/>
      <c r="D27" s="110"/>
      <c r="E27" s="126" t="s">
        <v>111</v>
      </c>
      <c r="F27" s="126"/>
      <c r="G27" s="126"/>
      <c r="H27" s="126"/>
    </row>
    <row r="28" spans="1:9" ht="31.2" customHeight="1" x14ac:dyDescent="0.3">
      <c r="A28" s="18" t="s">
        <v>8</v>
      </c>
      <c r="B28" s="14"/>
      <c r="C28" s="13"/>
      <c r="D28" s="33">
        <f>SUM(D29:D33)</f>
        <v>2065525</v>
      </c>
      <c r="E28" s="55" t="s">
        <v>112</v>
      </c>
      <c r="F28" s="58"/>
      <c r="G28" s="57"/>
      <c r="H28" s="100">
        <f>SUM(H29:H33)</f>
        <v>842220</v>
      </c>
      <c r="I28" t="s">
        <v>117</v>
      </c>
    </row>
    <row r="29" spans="1:9" x14ac:dyDescent="0.3">
      <c r="A29" s="17" t="s">
        <v>193</v>
      </c>
      <c r="B29" s="99">
        <f>12896-3030</f>
        <v>9866</v>
      </c>
      <c r="C29" s="15"/>
      <c r="D29" s="99">
        <f>2672545-1200000</f>
        <v>1472545</v>
      </c>
      <c r="E29" s="129" t="s">
        <v>1</v>
      </c>
      <c r="F29" s="124">
        <v>3245</v>
      </c>
      <c r="G29" s="134"/>
      <c r="H29" s="124">
        <v>688374</v>
      </c>
    </row>
    <row r="30" spans="1:9" x14ac:dyDescent="0.3">
      <c r="A30" s="17" t="s">
        <v>1</v>
      </c>
      <c r="B30" s="99">
        <v>435</v>
      </c>
      <c r="C30" s="9"/>
      <c r="D30" s="99">
        <v>59880</v>
      </c>
      <c r="E30" s="130"/>
      <c r="F30" s="125"/>
      <c r="G30" s="135"/>
      <c r="H30" s="125"/>
    </row>
    <row r="31" spans="1:9" x14ac:dyDescent="0.3">
      <c r="A31" s="17" t="s">
        <v>3</v>
      </c>
      <c r="B31" s="99">
        <f>B29/45</f>
        <v>219.24444444444444</v>
      </c>
      <c r="C31" s="9"/>
      <c r="D31" s="98">
        <f>287*1300</f>
        <v>373100</v>
      </c>
      <c r="E31" s="17" t="s">
        <v>118</v>
      </c>
      <c r="F31" s="99">
        <v>925</v>
      </c>
      <c r="G31" s="9"/>
      <c r="H31" s="99">
        <v>153846</v>
      </c>
    </row>
    <row r="32" spans="1:9" ht="31.95" customHeight="1" x14ac:dyDescent="0.3">
      <c r="A32" s="17" t="s">
        <v>16</v>
      </c>
      <c r="B32" s="99">
        <v>4</v>
      </c>
      <c r="C32" s="9"/>
      <c r="D32" s="98">
        <v>160000</v>
      </c>
      <c r="E32" s="129" t="s">
        <v>119</v>
      </c>
      <c r="F32" s="124">
        <v>0</v>
      </c>
      <c r="G32" s="119"/>
      <c r="H32" s="124">
        <v>0</v>
      </c>
    </row>
    <row r="33" spans="1:8" ht="31.95" customHeight="1" x14ac:dyDescent="0.3">
      <c r="A33" s="17" t="s">
        <v>85</v>
      </c>
      <c r="B33" s="99">
        <v>0</v>
      </c>
      <c r="C33" s="9"/>
      <c r="D33" s="98">
        <v>0</v>
      </c>
      <c r="E33" s="130"/>
      <c r="F33" s="125"/>
      <c r="G33" s="120"/>
      <c r="H33" s="125"/>
    </row>
    <row r="34" spans="1:8" ht="30.6" customHeight="1" x14ac:dyDescent="0.3">
      <c r="A34" s="111" t="s">
        <v>6</v>
      </c>
      <c r="B34" s="112"/>
      <c r="C34" s="112"/>
      <c r="D34" s="112"/>
      <c r="E34" s="127" t="s">
        <v>120</v>
      </c>
      <c r="F34" s="128"/>
      <c r="G34" s="128"/>
      <c r="H34" s="128"/>
    </row>
    <row r="35" spans="1:8" ht="46.8" x14ac:dyDescent="0.3">
      <c r="A35" s="18" t="s">
        <v>80</v>
      </c>
      <c r="B35" s="12"/>
      <c r="C35" s="13"/>
      <c r="D35" s="33">
        <f>SUM(D36:D39)</f>
        <v>1450000</v>
      </c>
      <c r="E35" s="55" t="s">
        <v>80</v>
      </c>
      <c r="F35" s="56"/>
      <c r="G35" s="57"/>
      <c r="H35" s="100">
        <f>SUM(H36:H38)</f>
        <v>56800</v>
      </c>
    </row>
    <row r="36" spans="1:8" ht="69" x14ac:dyDescent="0.3">
      <c r="A36" s="17" t="s">
        <v>13</v>
      </c>
      <c r="B36" s="99">
        <v>1</v>
      </c>
      <c r="C36" s="9" t="s">
        <v>202</v>
      </c>
      <c r="D36" s="99">
        <v>1200000</v>
      </c>
      <c r="E36" s="17" t="s">
        <v>121</v>
      </c>
      <c r="F36" s="99">
        <v>0</v>
      </c>
      <c r="G36" s="9"/>
      <c r="H36" s="99">
        <v>0</v>
      </c>
    </row>
    <row r="37" spans="1:8" ht="27.6" x14ac:dyDescent="0.3">
      <c r="A37" s="17" t="s">
        <v>14</v>
      </c>
      <c r="B37" s="99">
        <v>13</v>
      </c>
      <c r="C37" s="9"/>
      <c r="D37" s="99">
        <v>210000</v>
      </c>
      <c r="E37" s="17" t="s">
        <v>122</v>
      </c>
      <c r="F37" s="103" t="s">
        <v>194</v>
      </c>
      <c r="G37" s="9"/>
      <c r="H37" s="99">
        <v>56800</v>
      </c>
    </row>
    <row r="38" spans="1:8" ht="27.6" x14ac:dyDescent="0.3">
      <c r="A38" s="17" t="s">
        <v>15</v>
      </c>
      <c r="B38" s="99">
        <v>2</v>
      </c>
      <c r="C38" s="9"/>
      <c r="D38" s="99">
        <v>40000</v>
      </c>
      <c r="E38" s="17" t="s">
        <v>123</v>
      </c>
      <c r="F38" s="99">
        <v>0</v>
      </c>
      <c r="G38" s="9"/>
      <c r="H38" s="99">
        <v>0</v>
      </c>
    </row>
    <row r="39" spans="1:8" ht="27.6" x14ac:dyDescent="0.3">
      <c r="A39" s="17" t="s">
        <v>17</v>
      </c>
      <c r="B39" s="99">
        <v>0</v>
      </c>
      <c r="C39" s="9"/>
      <c r="D39" s="99">
        <v>0</v>
      </c>
    </row>
    <row r="40" spans="1:8" ht="30" customHeight="1" x14ac:dyDescent="0.3">
      <c r="A40" s="109" t="s">
        <v>10</v>
      </c>
      <c r="B40" s="109"/>
      <c r="C40" s="109"/>
      <c r="D40" s="109"/>
      <c r="E40" s="109" t="s">
        <v>10</v>
      </c>
      <c r="F40" s="109"/>
      <c r="G40" s="109"/>
      <c r="H40" s="109"/>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B1:D1"/>
    <mergeCell ref="B2:D2"/>
    <mergeCell ref="B3:D3"/>
    <mergeCell ref="B4:D4"/>
    <mergeCell ref="B5:D5"/>
    <mergeCell ref="E34:H34"/>
    <mergeCell ref="E40:H40"/>
    <mergeCell ref="E12:E13"/>
    <mergeCell ref="F12:F13"/>
    <mergeCell ref="H12:H13"/>
    <mergeCell ref="G12:G13"/>
    <mergeCell ref="E20:E21"/>
    <mergeCell ref="F20:F21"/>
    <mergeCell ref="G20:G21"/>
    <mergeCell ref="H20:H21"/>
    <mergeCell ref="E29:E30"/>
    <mergeCell ref="F29:F30"/>
    <mergeCell ref="G29:G30"/>
    <mergeCell ref="H29:H30"/>
    <mergeCell ref="E32:E33"/>
    <mergeCell ref="F32:F33"/>
    <mergeCell ref="G32:G33"/>
    <mergeCell ref="E7:H7"/>
    <mergeCell ref="E8:E9"/>
    <mergeCell ref="F8:F9"/>
    <mergeCell ref="G8:G9"/>
    <mergeCell ref="H8:H9"/>
    <mergeCell ref="H32:H33"/>
    <mergeCell ref="E10:H10"/>
    <mergeCell ref="E27:H27"/>
    <mergeCell ref="A40:D40"/>
    <mergeCell ref="A10:D10"/>
    <mergeCell ref="A27:D27"/>
    <mergeCell ref="A34:D34"/>
    <mergeCell ref="A7:D7"/>
    <mergeCell ref="D8:D9"/>
    <mergeCell ref="A8:A9"/>
    <mergeCell ref="B8:B9"/>
    <mergeCell ref="C8:C9"/>
  </mergeCells>
  <hyperlinks>
    <hyperlink ref="B5" r:id="rId1" xr:uid="{EF51A196-C300-4AED-9EEF-61DE354DF63F}"/>
  </hyperlinks>
  <pageMargins left="0.7" right="0.7" top="0.75" bottom="0.75" header="0.3" footer="0.3"/>
  <pageSetup paperSize="9" scale="33" orientation="landscape"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view="pageBreakPreview" topLeftCell="A8" zoomScaleNormal="100" zoomScaleSheetLayoutView="100" workbookViewId="0">
      <selection activeCell="D14" sqref="D14"/>
    </sheetView>
  </sheetViews>
  <sheetFormatPr defaultRowHeight="14.4" x14ac:dyDescent="0.3"/>
  <cols>
    <col min="1" max="1" width="48.33203125" customWidth="1"/>
    <col min="2" max="2" width="26.88671875" customWidth="1"/>
  </cols>
  <sheetData>
    <row r="1" spans="1:5" ht="101.4" customHeight="1" thickBot="1" x14ac:dyDescent="0.35">
      <c r="A1" s="7" t="s">
        <v>139</v>
      </c>
      <c r="B1" s="70" t="s">
        <v>143</v>
      </c>
      <c r="C1" s="69"/>
      <c r="D1" s="69"/>
      <c r="E1" s="4"/>
    </row>
    <row r="2" spans="1:5" x14ac:dyDescent="0.3">
      <c r="A2" s="5"/>
      <c r="B2" s="6"/>
    </row>
    <row r="3" spans="1:5" ht="30.6" customHeight="1" x14ac:dyDescent="0.3">
      <c r="A3" s="136" t="s">
        <v>97</v>
      </c>
      <c r="B3" s="137"/>
    </row>
    <row r="4" spans="1:5" ht="137.25" customHeight="1" x14ac:dyDescent="0.3">
      <c r="A4" s="48" t="s">
        <v>94</v>
      </c>
      <c r="B4" s="85" t="s">
        <v>197</v>
      </c>
    </row>
    <row r="5" spans="1:5" ht="28.8" x14ac:dyDescent="0.3">
      <c r="A5" s="48" t="s">
        <v>95</v>
      </c>
      <c r="B5" s="85" t="s">
        <v>154</v>
      </c>
    </row>
    <row r="6" spans="1:5" ht="86.4" x14ac:dyDescent="0.3">
      <c r="A6" s="48" t="s">
        <v>130</v>
      </c>
      <c r="B6" s="85" t="s">
        <v>196</v>
      </c>
    </row>
    <row r="7" spans="1:5" ht="38.4" customHeight="1" x14ac:dyDescent="0.3">
      <c r="A7" s="48" t="s">
        <v>105</v>
      </c>
      <c r="B7" s="85" t="s">
        <v>155</v>
      </c>
      <c r="C7" t="s">
        <v>156</v>
      </c>
    </row>
    <row r="8" spans="1:5" ht="25.2" customHeight="1" x14ac:dyDescent="0.3">
      <c r="A8" s="48" t="s">
        <v>104</v>
      </c>
      <c r="B8" s="85" t="s">
        <v>161</v>
      </c>
      <c r="C8" t="s">
        <v>157</v>
      </c>
    </row>
    <row r="9" spans="1:5" ht="45.6" customHeight="1" x14ac:dyDescent="0.3">
      <c r="A9" s="136" t="s">
        <v>93</v>
      </c>
      <c r="B9" s="137"/>
    </row>
    <row r="10" spans="1:5" ht="48" customHeight="1" x14ac:dyDescent="0.3">
      <c r="A10" s="40" t="s">
        <v>91</v>
      </c>
      <c r="B10" s="74" t="s">
        <v>151</v>
      </c>
    </row>
    <row r="11" spans="1:5" ht="41.4" customHeight="1" x14ac:dyDescent="0.3">
      <c r="A11" s="40" t="s">
        <v>131</v>
      </c>
      <c r="B11" s="74" t="s">
        <v>152</v>
      </c>
    </row>
    <row r="12" spans="1:5" ht="70.2" customHeight="1" x14ac:dyDescent="0.3">
      <c r="A12" s="40" t="s">
        <v>92</v>
      </c>
      <c r="B12" s="74" t="s">
        <v>144</v>
      </c>
    </row>
    <row r="13" spans="1:5" ht="72" x14ac:dyDescent="0.3">
      <c r="A13" s="40" t="s">
        <v>132</v>
      </c>
      <c r="B13" s="84" t="s">
        <v>163</v>
      </c>
    </row>
    <row r="14" spans="1:5" ht="86.4" x14ac:dyDescent="0.3">
      <c r="A14" s="52" t="s">
        <v>106</v>
      </c>
      <c r="B14" s="86" t="s">
        <v>153</v>
      </c>
    </row>
  </sheetData>
  <mergeCells count="2">
    <mergeCell ref="A9:B9"/>
    <mergeCell ref="A3:B3"/>
  </mergeCells>
  <pageMargins left="0.7" right="0.7" top="0.75" bottom="0.75" header="0.3" footer="0.3"/>
  <pageSetup scale="8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2"/>
  <sheetViews>
    <sheetView view="pageBreakPreview" zoomScale="75" zoomScaleNormal="100" zoomScaleSheetLayoutView="75" workbookViewId="0">
      <selection activeCell="B1" sqref="B1:D1"/>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1" ht="49.5" customHeight="1" thickBot="1" x14ac:dyDescent="0.35">
      <c r="A1" s="7" t="s">
        <v>139</v>
      </c>
      <c r="B1" s="113" t="s">
        <v>143</v>
      </c>
      <c r="C1" s="114"/>
      <c r="D1" s="115"/>
    </row>
    <row r="2" spans="1:11" ht="21.75" customHeight="1" x14ac:dyDescent="0.3">
      <c r="A2" s="5"/>
      <c r="B2" s="6"/>
      <c r="C2" s="6"/>
      <c r="D2" s="6"/>
    </row>
    <row r="3" spans="1:11" s="4" customFormat="1" ht="18" customHeight="1" x14ac:dyDescent="0.3">
      <c r="A3" s="116" t="s">
        <v>24</v>
      </c>
      <c r="B3" s="116"/>
      <c r="C3" s="116"/>
      <c r="D3" s="116"/>
    </row>
    <row r="4" spans="1:11" s="4" customFormat="1" ht="36" customHeight="1" x14ac:dyDescent="0.3">
      <c r="A4" s="66" t="s">
        <v>141</v>
      </c>
      <c r="B4" s="74">
        <v>23707</v>
      </c>
      <c r="C4" s="64"/>
      <c r="D4" s="64"/>
      <c r="E4" s="138"/>
      <c r="F4" s="139"/>
      <c r="G4" s="139"/>
      <c r="H4" s="139"/>
      <c r="I4" s="139"/>
      <c r="J4" s="139"/>
      <c r="K4" s="139"/>
    </row>
    <row r="5" spans="1:11" ht="29.4" customHeight="1" x14ac:dyDescent="0.3">
      <c r="A5" s="22" t="s">
        <v>25</v>
      </c>
      <c r="B5" s="74">
        <v>19642</v>
      </c>
      <c r="C5" s="26"/>
      <c r="D5" s="19"/>
    </row>
    <row r="6" spans="1:11" x14ac:dyDescent="0.3">
      <c r="A6" s="20" t="s">
        <v>26</v>
      </c>
      <c r="B6" s="74">
        <v>6264</v>
      </c>
      <c r="C6" s="26"/>
      <c r="D6" s="10"/>
      <c r="E6" s="138"/>
      <c r="F6" s="139"/>
      <c r="G6" s="139"/>
      <c r="H6" s="139"/>
      <c r="I6" s="139"/>
      <c r="J6" s="139"/>
      <c r="K6" s="139"/>
    </row>
    <row r="7" spans="1:11" x14ac:dyDescent="0.3">
      <c r="A7" s="20" t="s">
        <v>27</v>
      </c>
      <c r="B7" s="74">
        <f>17699+1093</f>
        <v>18792</v>
      </c>
      <c r="C7" s="27">
        <f>B7/B5</f>
        <v>0.95672538438040933</v>
      </c>
      <c r="D7" s="10"/>
      <c r="E7" s="90"/>
    </row>
    <row r="8" spans="1:11" ht="28.8" x14ac:dyDescent="0.3">
      <c r="A8" s="20" t="s">
        <v>28</v>
      </c>
      <c r="B8" s="74">
        <f>B7+543</f>
        <v>19335</v>
      </c>
      <c r="C8" s="27">
        <f>B8/B5</f>
        <v>0.98437022706445376</v>
      </c>
      <c r="D8" s="11"/>
      <c r="E8" s="35"/>
    </row>
    <row r="9" spans="1:11" ht="41.4" x14ac:dyDescent="0.3">
      <c r="A9" s="24"/>
      <c r="B9" s="12"/>
      <c r="C9" s="25" t="s">
        <v>86</v>
      </c>
      <c r="D9" s="25" t="s">
        <v>87</v>
      </c>
      <c r="E9" s="44"/>
      <c r="G9" s="139"/>
      <c r="H9" s="139"/>
      <c r="I9" s="139"/>
      <c r="J9" s="139"/>
    </row>
    <row r="10" spans="1:11" ht="15.6" x14ac:dyDescent="0.3">
      <c r="A10" s="22" t="s">
        <v>29</v>
      </c>
      <c r="B10" s="81">
        <v>93.97</v>
      </c>
      <c r="C10" s="104">
        <f>C11+C12</f>
        <v>13.331000000000001</v>
      </c>
      <c r="D10" s="74">
        <f t="shared" ref="D10" si="0">D11+D12</f>
        <v>0</v>
      </c>
      <c r="E10" s="35"/>
    </row>
    <row r="11" spans="1:11" x14ac:dyDescent="0.3">
      <c r="A11" s="20" t="s">
        <v>30</v>
      </c>
      <c r="B11" s="81">
        <v>60.88</v>
      </c>
      <c r="C11" s="104">
        <v>12.896000000000001</v>
      </c>
      <c r="D11" s="74">
        <v>0</v>
      </c>
      <c r="E11" s="35"/>
    </row>
    <row r="12" spans="1:11" x14ac:dyDescent="0.3">
      <c r="A12" s="20" t="s">
        <v>31</v>
      </c>
      <c r="B12" s="81">
        <v>33.090000000000003</v>
      </c>
      <c r="C12" s="104">
        <v>0.435</v>
      </c>
      <c r="D12" s="74">
        <v>0</v>
      </c>
      <c r="E12" s="35"/>
    </row>
    <row r="13" spans="1:11" ht="15.6" x14ac:dyDescent="0.3">
      <c r="A13" s="23" t="s">
        <v>32</v>
      </c>
      <c r="B13" s="74">
        <v>23</v>
      </c>
      <c r="C13" s="26"/>
      <c r="D13" s="26"/>
      <c r="E13" s="35"/>
      <c r="K13" s="1"/>
    </row>
    <row r="14" spans="1:11" x14ac:dyDescent="0.3">
      <c r="A14" s="17" t="s">
        <v>33</v>
      </c>
      <c r="B14" s="74">
        <v>0</v>
      </c>
      <c r="C14" s="26"/>
      <c r="D14" s="26"/>
      <c r="E14" s="35"/>
    </row>
    <row r="15" spans="1:11" x14ac:dyDescent="0.3">
      <c r="A15" s="21" t="s">
        <v>34</v>
      </c>
      <c r="B15" s="74">
        <v>12</v>
      </c>
      <c r="C15" s="26"/>
      <c r="D15" s="26"/>
      <c r="E15" s="35"/>
    </row>
    <row r="16" spans="1:11" ht="15.6" x14ac:dyDescent="0.3">
      <c r="A16" s="22" t="s">
        <v>75</v>
      </c>
      <c r="B16" s="75">
        <v>27</v>
      </c>
      <c r="C16" s="45"/>
      <c r="D16" s="45"/>
      <c r="E16" s="73"/>
    </row>
    <row r="17" spans="1:11" ht="15.6" x14ac:dyDescent="0.3">
      <c r="A17" s="22" t="s">
        <v>133</v>
      </c>
      <c r="B17" s="78">
        <v>33.200000000000003</v>
      </c>
      <c r="C17" s="45"/>
      <c r="D17" s="45"/>
      <c r="E17" s="73"/>
    </row>
    <row r="18" spans="1:11" ht="45.6" customHeight="1" x14ac:dyDescent="0.3">
      <c r="A18" s="28" t="s">
        <v>88</v>
      </c>
      <c r="B18" s="74">
        <v>2</v>
      </c>
      <c r="C18" s="26"/>
      <c r="D18" s="149" t="s">
        <v>191</v>
      </c>
    </row>
    <row r="19" spans="1:11" ht="63.75" customHeight="1" x14ac:dyDescent="0.3">
      <c r="A19" s="28" t="s">
        <v>140</v>
      </c>
      <c r="B19" s="76">
        <v>186082</v>
      </c>
      <c r="C19" s="26"/>
      <c r="D19" s="149" t="s">
        <v>192</v>
      </c>
    </row>
    <row r="20" spans="1:11" ht="54.6" customHeight="1" x14ac:dyDescent="0.3">
      <c r="A20" s="28" t="s">
        <v>81</v>
      </c>
      <c r="B20" s="76">
        <v>1</v>
      </c>
      <c r="C20" s="45"/>
      <c r="D20" s="45"/>
      <c r="E20" s="44"/>
    </row>
    <row r="21" spans="1:11" ht="31.2" x14ac:dyDescent="0.3">
      <c r="A21" s="28" t="s">
        <v>82</v>
      </c>
      <c r="B21" s="75">
        <v>907183</v>
      </c>
      <c r="C21" s="26"/>
      <c r="D21" s="26"/>
      <c r="E21" s="73"/>
    </row>
    <row r="22" spans="1:11" ht="109.2" x14ac:dyDescent="0.3">
      <c r="A22" s="28" t="s">
        <v>96</v>
      </c>
      <c r="B22" s="77" t="s">
        <v>158</v>
      </c>
      <c r="C22" s="26"/>
      <c r="D22" s="26"/>
    </row>
    <row r="23" spans="1:11" ht="15.6" x14ac:dyDescent="0.3">
      <c r="A23" s="140" t="s">
        <v>65</v>
      </c>
      <c r="B23" s="140"/>
      <c r="C23" s="140"/>
      <c r="D23" s="140"/>
    </row>
    <row r="24" spans="1:11" ht="31.2" x14ac:dyDescent="0.3">
      <c r="A24" s="22" t="s">
        <v>66</v>
      </c>
      <c r="B24" s="74">
        <v>19642</v>
      </c>
      <c r="C24" s="26"/>
      <c r="D24" s="19"/>
    </row>
    <row r="25" spans="1:11" x14ac:dyDescent="0.3">
      <c r="A25" s="20" t="s">
        <v>26</v>
      </c>
      <c r="B25" s="74">
        <v>6164</v>
      </c>
      <c r="C25" s="26"/>
      <c r="D25" s="10"/>
      <c r="E25" s="138"/>
      <c r="F25" s="139"/>
      <c r="G25" s="139"/>
      <c r="H25" s="139"/>
      <c r="I25" s="139"/>
      <c r="J25" s="139"/>
      <c r="K25" s="139"/>
    </row>
    <row r="26" spans="1:11" x14ac:dyDescent="0.3">
      <c r="A26" s="20" t="s">
        <v>27</v>
      </c>
      <c r="B26" s="74">
        <f>17375+1117</f>
        <v>18492</v>
      </c>
      <c r="C26" s="27">
        <f>B26/B24</f>
        <v>0.94145199063231855</v>
      </c>
      <c r="D26" s="10"/>
      <c r="E26" s="90"/>
    </row>
    <row r="27" spans="1:11" ht="28.8" x14ac:dyDescent="0.3">
      <c r="A27" s="20" t="s">
        <v>28</v>
      </c>
      <c r="B27" s="74">
        <f>B26+503</f>
        <v>18995</v>
      </c>
      <c r="C27" s="27">
        <f>B27/B24</f>
        <v>0.96706038081661749</v>
      </c>
      <c r="D27" s="11"/>
    </row>
    <row r="28" spans="1:11" ht="41.4" x14ac:dyDescent="0.3">
      <c r="A28" s="24"/>
      <c r="B28" s="12"/>
      <c r="C28" s="25" t="s">
        <v>86</v>
      </c>
      <c r="D28" s="25" t="s">
        <v>87</v>
      </c>
      <c r="E28" s="44"/>
    </row>
    <row r="29" spans="1:11" ht="19.2" customHeight="1" x14ac:dyDescent="0.3">
      <c r="A29" s="22" t="s">
        <v>67</v>
      </c>
      <c r="B29" s="92">
        <v>72.08</v>
      </c>
      <c r="C29" s="105">
        <v>4.17</v>
      </c>
      <c r="D29" s="75">
        <v>0</v>
      </c>
    </row>
    <row r="30" spans="1:11" ht="19.2" customHeight="1" x14ac:dyDescent="0.3">
      <c r="A30" s="22" t="s">
        <v>75</v>
      </c>
      <c r="B30" s="75">
        <v>19</v>
      </c>
      <c r="C30" s="45"/>
      <c r="D30" s="46"/>
      <c r="E30" s="73"/>
    </row>
    <row r="31" spans="1:11" ht="37.200000000000003" customHeight="1" x14ac:dyDescent="0.3">
      <c r="A31" s="22" t="s">
        <v>134</v>
      </c>
      <c r="B31" s="78">
        <v>10.7</v>
      </c>
      <c r="C31" s="45"/>
      <c r="D31" s="46"/>
      <c r="E31" s="73"/>
    </row>
    <row r="32" spans="1:11" ht="45" customHeight="1" x14ac:dyDescent="0.3">
      <c r="A32" s="43" t="s">
        <v>70</v>
      </c>
      <c r="B32" s="30" t="s">
        <v>37</v>
      </c>
      <c r="C32" s="30" t="s">
        <v>38</v>
      </c>
      <c r="D32" s="30" t="s">
        <v>40</v>
      </c>
      <c r="E32" s="30" t="s">
        <v>68</v>
      </c>
      <c r="F32" s="30" t="s">
        <v>41</v>
      </c>
      <c r="G32" s="30" t="s">
        <v>53</v>
      </c>
      <c r="H32" s="30" t="s">
        <v>72</v>
      </c>
    </row>
    <row r="33" spans="1:8" ht="28.8" x14ac:dyDescent="0.3">
      <c r="A33" s="91" t="s">
        <v>164</v>
      </c>
      <c r="B33" s="79" t="s">
        <v>144</v>
      </c>
      <c r="C33" s="79" t="s">
        <v>185</v>
      </c>
      <c r="D33" s="94">
        <v>864</v>
      </c>
      <c r="E33" s="95">
        <v>34598</v>
      </c>
      <c r="F33" s="96">
        <v>25</v>
      </c>
      <c r="G33" s="96">
        <v>22.1</v>
      </c>
      <c r="H33" s="96">
        <v>8519</v>
      </c>
    </row>
    <row r="34" spans="1:8" ht="28.8" x14ac:dyDescent="0.3">
      <c r="A34" s="91" t="s">
        <v>165</v>
      </c>
      <c r="B34" s="79" t="s">
        <v>144</v>
      </c>
      <c r="C34" s="79" t="s">
        <v>185</v>
      </c>
      <c r="D34" s="94">
        <v>864</v>
      </c>
      <c r="E34" s="95">
        <v>88897</v>
      </c>
      <c r="F34" s="96">
        <v>25</v>
      </c>
      <c r="G34" s="96">
        <v>22.1</v>
      </c>
      <c r="H34" s="96">
        <v>16101</v>
      </c>
    </row>
    <row r="35" spans="1:8" ht="28.8" x14ac:dyDescent="0.3">
      <c r="A35" s="91" t="s">
        <v>166</v>
      </c>
      <c r="B35" s="79" t="s">
        <v>144</v>
      </c>
      <c r="C35" s="79" t="s">
        <v>159</v>
      </c>
      <c r="D35" s="94">
        <v>1365.12</v>
      </c>
      <c r="E35" s="95">
        <v>212903</v>
      </c>
      <c r="F35" s="96">
        <v>25</v>
      </c>
      <c r="G35" s="96">
        <v>22.1</v>
      </c>
      <c r="H35" s="96">
        <v>39650</v>
      </c>
    </row>
    <row r="36" spans="1:8" ht="28.8" x14ac:dyDescent="0.3">
      <c r="A36" s="91" t="s">
        <v>167</v>
      </c>
      <c r="B36" s="79" t="s">
        <v>144</v>
      </c>
      <c r="C36" s="79" t="s">
        <v>186</v>
      </c>
      <c r="D36" s="94">
        <v>864</v>
      </c>
      <c r="E36" s="95">
        <v>27019</v>
      </c>
      <c r="F36" s="96">
        <v>25</v>
      </c>
      <c r="G36" s="96">
        <v>22.1</v>
      </c>
      <c r="H36" s="96">
        <v>5339</v>
      </c>
    </row>
    <row r="37" spans="1:8" ht="28.8" x14ac:dyDescent="0.3">
      <c r="A37" s="91" t="s">
        <v>168</v>
      </c>
      <c r="B37" s="79" t="s">
        <v>144</v>
      </c>
      <c r="C37" s="79" t="s">
        <v>187</v>
      </c>
      <c r="D37" s="94">
        <v>864</v>
      </c>
      <c r="E37" s="95">
        <v>149</v>
      </c>
      <c r="F37" s="96">
        <v>25</v>
      </c>
      <c r="G37" s="96">
        <v>22.1</v>
      </c>
      <c r="H37" s="96">
        <v>264</v>
      </c>
    </row>
    <row r="38" spans="1:8" ht="28.8" x14ac:dyDescent="0.3">
      <c r="A38" s="91" t="s">
        <v>169</v>
      </c>
      <c r="B38" s="79" t="s">
        <v>144</v>
      </c>
      <c r="C38" s="79" t="s">
        <v>185</v>
      </c>
      <c r="D38" s="94">
        <v>864</v>
      </c>
      <c r="E38" s="95">
        <v>88967</v>
      </c>
      <c r="F38" s="96">
        <v>25</v>
      </c>
      <c r="G38" s="96">
        <v>22.1</v>
      </c>
      <c r="H38" s="96">
        <v>15788</v>
      </c>
    </row>
    <row r="39" spans="1:8" ht="28.8" x14ac:dyDescent="0.3">
      <c r="A39" s="91" t="s">
        <v>170</v>
      </c>
      <c r="B39" s="79" t="s">
        <v>144</v>
      </c>
      <c r="C39" s="79" t="s">
        <v>188</v>
      </c>
      <c r="D39" s="94">
        <v>864</v>
      </c>
      <c r="E39" s="95">
        <v>64853</v>
      </c>
      <c r="F39" s="96">
        <v>25</v>
      </c>
      <c r="G39" s="96">
        <v>22.1</v>
      </c>
      <c r="H39" s="96">
        <v>10628</v>
      </c>
    </row>
    <row r="40" spans="1:8" ht="28.8" x14ac:dyDescent="0.3">
      <c r="A40" s="91" t="s">
        <v>171</v>
      </c>
      <c r="B40" s="79" t="s">
        <v>144</v>
      </c>
      <c r="C40" s="79" t="s">
        <v>159</v>
      </c>
      <c r="D40" s="94">
        <v>1382.4</v>
      </c>
      <c r="E40" s="95">
        <v>141852</v>
      </c>
      <c r="F40" s="96">
        <v>25</v>
      </c>
      <c r="G40" s="96">
        <v>22.1</v>
      </c>
      <c r="H40" s="96">
        <v>39894</v>
      </c>
    </row>
    <row r="41" spans="1:8" ht="28.8" x14ac:dyDescent="0.3">
      <c r="A41" s="91" t="s">
        <v>172</v>
      </c>
      <c r="B41" s="79" t="s">
        <v>144</v>
      </c>
      <c r="C41" s="79" t="s">
        <v>159</v>
      </c>
      <c r="D41" s="94">
        <v>1382.4</v>
      </c>
      <c r="E41" s="94">
        <v>68224</v>
      </c>
      <c r="F41" s="96">
        <v>25</v>
      </c>
      <c r="G41" s="96">
        <v>22.1</v>
      </c>
      <c r="H41" s="96">
        <v>21887</v>
      </c>
    </row>
    <row r="42" spans="1:8" ht="28.8" x14ac:dyDescent="0.3">
      <c r="A42" s="91" t="s">
        <v>173</v>
      </c>
      <c r="B42" s="79" t="s">
        <v>144</v>
      </c>
      <c r="C42" s="79" t="s">
        <v>189</v>
      </c>
      <c r="D42" s="94">
        <v>1296</v>
      </c>
      <c r="E42" s="94">
        <v>10735</v>
      </c>
      <c r="F42" s="96">
        <v>25</v>
      </c>
      <c r="G42" s="96">
        <v>22.1</v>
      </c>
      <c r="H42" s="96">
        <v>4953</v>
      </c>
    </row>
    <row r="43" spans="1:8" ht="28.8" x14ac:dyDescent="0.3">
      <c r="A43" s="91" t="s">
        <v>174</v>
      </c>
      <c r="B43" s="79" t="s">
        <v>144</v>
      </c>
      <c r="C43" s="79" t="s">
        <v>190</v>
      </c>
      <c r="D43" s="94">
        <v>604.79999999999995</v>
      </c>
      <c r="E43" s="94">
        <v>15956</v>
      </c>
      <c r="F43" s="96">
        <v>25</v>
      </c>
      <c r="G43" s="96">
        <v>22.1</v>
      </c>
      <c r="H43" s="96">
        <v>4557</v>
      </c>
    </row>
    <row r="44" spans="1:8" ht="28.8" x14ac:dyDescent="0.3">
      <c r="A44" s="91" t="s">
        <v>175</v>
      </c>
      <c r="B44" s="79" t="s">
        <v>144</v>
      </c>
      <c r="C44" s="79" t="s">
        <v>159</v>
      </c>
      <c r="D44" s="94">
        <v>518.4</v>
      </c>
      <c r="E44" s="94">
        <v>11691</v>
      </c>
      <c r="F44" s="96">
        <v>25</v>
      </c>
      <c r="G44" s="96">
        <v>22.1</v>
      </c>
      <c r="H44" s="96">
        <v>0</v>
      </c>
    </row>
    <row r="45" spans="1:8" ht="57.6" x14ac:dyDescent="0.3">
      <c r="A45" s="43" t="s">
        <v>74</v>
      </c>
      <c r="B45" s="30" t="s">
        <v>37</v>
      </c>
      <c r="C45" s="30" t="s">
        <v>38</v>
      </c>
      <c r="D45" s="30" t="s">
        <v>40</v>
      </c>
      <c r="E45" s="30" t="s">
        <v>76</v>
      </c>
      <c r="F45" s="30" t="s">
        <v>41</v>
      </c>
      <c r="G45" s="30" t="s">
        <v>53</v>
      </c>
      <c r="H45" s="30" t="s">
        <v>73</v>
      </c>
    </row>
    <row r="46" spans="1:8" ht="28.8" x14ac:dyDescent="0.3">
      <c r="A46" s="91" t="s">
        <v>176</v>
      </c>
      <c r="B46" s="79" t="s">
        <v>144</v>
      </c>
      <c r="C46" s="79" t="s">
        <v>178</v>
      </c>
      <c r="D46" s="79">
        <v>8000</v>
      </c>
      <c r="E46" s="93">
        <v>703336</v>
      </c>
      <c r="F46" s="96">
        <v>25</v>
      </c>
      <c r="G46" s="96">
        <v>22.1</v>
      </c>
      <c r="H46" s="96">
        <v>254941</v>
      </c>
    </row>
    <row r="47" spans="1:8" ht="28.8" x14ac:dyDescent="0.3">
      <c r="A47" s="91" t="s">
        <v>177</v>
      </c>
      <c r="B47" s="79" t="s">
        <v>144</v>
      </c>
      <c r="C47" s="79" t="s">
        <v>178</v>
      </c>
      <c r="D47" s="79">
        <v>400</v>
      </c>
      <c r="E47" s="93">
        <v>36194</v>
      </c>
      <c r="F47" s="96">
        <v>25</v>
      </c>
      <c r="G47" s="96">
        <v>22.1</v>
      </c>
      <c r="H47" s="96">
        <v>27022</v>
      </c>
    </row>
    <row r="48" spans="1:8" ht="57.6" x14ac:dyDescent="0.3">
      <c r="A48" s="43" t="s">
        <v>69</v>
      </c>
      <c r="B48" s="30" t="s">
        <v>37</v>
      </c>
      <c r="C48" s="30" t="s">
        <v>38</v>
      </c>
      <c r="D48" s="30" t="s">
        <v>71</v>
      </c>
      <c r="E48" s="30" t="s">
        <v>41</v>
      </c>
      <c r="F48" s="30" t="s">
        <v>53</v>
      </c>
      <c r="G48" s="30" t="s">
        <v>77</v>
      </c>
    </row>
    <row r="49" spans="1:8" ht="28.8" x14ac:dyDescent="0.3">
      <c r="A49" s="91" t="s">
        <v>181</v>
      </c>
      <c r="B49" s="79" t="s">
        <v>144</v>
      </c>
      <c r="C49" s="79" t="s">
        <v>178</v>
      </c>
      <c r="D49" s="79">
        <v>300</v>
      </c>
      <c r="E49" s="96">
        <v>25</v>
      </c>
      <c r="F49" s="79">
        <v>22.1</v>
      </c>
      <c r="G49" s="79">
        <v>0</v>
      </c>
      <c r="H49" s="31"/>
    </row>
    <row r="50" spans="1:8" ht="28.8" x14ac:dyDescent="0.3">
      <c r="A50" s="91" t="s">
        <v>182</v>
      </c>
      <c r="B50" s="79" t="s">
        <v>144</v>
      </c>
      <c r="C50" s="79" t="s">
        <v>178</v>
      </c>
      <c r="D50" s="79" t="s">
        <v>184</v>
      </c>
      <c r="E50" s="96">
        <v>25</v>
      </c>
      <c r="F50" s="79">
        <v>22.1</v>
      </c>
      <c r="G50" s="79">
        <v>0</v>
      </c>
      <c r="H50" s="31"/>
    </row>
    <row r="51" spans="1:8" ht="28.8" x14ac:dyDescent="0.3">
      <c r="A51" s="91" t="s">
        <v>179</v>
      </c>
      <c r="B51" s="79" t="s">
        <v>144</v>
      </c>
      <c r="C51" s="79" t="s">
        <v>178</v>
      </c>
      <c r="D51" s="79">
        <v>186</v>
      </c>
      <c r="E51" s="96">
        <v>25</v>
      </c>
      <c r="F51" s="79">
        <v>22.1</v>
      </c>
      <c r="G51" s="79">
        <v>0</v>
      </c>
      <c r="H51" s="31"/>
    </row>
    <row r="52" spans="1:8" ht="28.8" x14ac:dyDescent="0.3">
      <c r="A52" s="91" t="s">
        <v>183</v>
      </c>
      <c r="B52" s="79" t="s">
        <v>144</v>
      </c>
      <c r="C52" s="79" t="s">
        <v>178</v>
      </c>
      <c r="D52" s="79" t="s">
        <v>180</v>
      </c>
      <c r="E52" s="96">
        <v>25</v>
      </c>
      <c r="F52" s="79">
        <v>22.1</v>
      </c>
      <c r="G52" s="79">
        <v>0</v>
      </c>
      <c r="H52" s="4"/>
    </row>
  </sheetData>
  <mergeCells count="7">
    <mergeCell ref="E25:K25"/>
    <mergeCell ref="A23:D23"/>
    <mergeCell ref="B1:D1"/>
    <mergeCell ref="A3:D3"/>
    <mergeCell ref="G9:J9"/>
    <mergeCell ref="E4:K4"/>
    <mergeCell ref="E6:K6"/>
  </mergeCells>
  <pageMargins left="0.7" right="0.7" top="0.75" bottom="0.75" header="0.3" footer="0.3"/>
  <pageSetup paperSize="8"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7"/>
  <sheetViews>
    <sheetView view="pageBreakPreview" topLeftCell="B1" zoomScale="60" zoomScaleNormal="90" workbookViewId="0">
      <selection activeCell="K29" sqref="K29"/>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41.109375" customWidth="1"/>
    <col min="12" max="12" width="42.44140625" customWidth="1"/>
    <col min="13" max="13" width="22.5546875" customWidth="1"/>
  </cols>
  <sheetData>
    <row r="1" spans="1:11" ht="49.5" customHeight="1" thickBot="1" x14ac:dyDescent="0.35">
      <c r="A1" s="7" t="s">
        <v>139</v>
      </c>
      <c r="B1" s="113" t="s">
        <v>143</v>
      </c>
      <c r="C1" s="114"/>
      <c r="D1" s="115"/>
      <c r="E1" s="59"/>
      <c r="F1" s="44"/>
    </row>
    <row r="2" spans="1:11" ht="21.75" customHeight="1" x14ac:dyDescent="0.3">
      <c r="A2" s="5"/>
      <c r="B2" s="6"/>
      <c r="C2" s="6"/>
      <c r="D2" s="6"/>
      <c r="E2" s="6"/>
    </row>
    <row r="3" spans="1:11" s="4" customFormat="1" ht="18" customHeight="1" x14ac:dyDescent="0.3">
      <c r="A3" s="116" t="s">
        <v>35</v>
      </c>
      <c r="B3" s="116"/>
      <c r="C3" s="116"/>
      <c r="D3" s="116"/>
      <c r="E3" s="60"/>
    </row>
    <row r="4" spans="1:11" ht="29.4" customHeight="1" x14ac:dyDescent="0.3">
      <c r="A4" s="34" t="s">
        <v>43</v>
      </c>
      <c r="B4" s="74">
        <v>675303</v>
      </c>
      <c r="C4" s="26"/>
      <c r="D4" s="19"/>
      <c r="E4" s="61"/>
    </row>
    <row r="5" spans="1:11" ht="28.8" x14ac:dyDescent="0.3">
      <c r="A5" s="20" t="s">
        <v>36</v>
      </c>
      <c r="B5" s="74">
        <v>663903</v>
      </c>
      <c r="C5" s="29">
        <f>B5/B4</f>
        <v>0.98311868894407395</v>
      </c>
      <c r="D5" s="148" t="s">
        <v>162</v>
      </c>
    </row>
    <row r="6" spans="1:11" ht="28.8" x14ac:dyDescent="0.3">
      <c r="A6" s="20" t="s">
        <v>83</v>
      </c>
      <c r="B6" s="74">
        <v>11400</v>
      </c>
      <c r="C6" s="27">
        <f>B6/B4</f>
        <v>1.6881311055926006E-2</v>
      </c>
      <c r="D6" s="10"/>
      <c r="E6" s="62"/>
      <c r="F6" s="44"/>
    </row>
    <row r="7" spans="1:11" ht="43.2" x14ac:dyDescent="0.3">
      <c r="A7" s="47" t="s">
        <v>90</v>
      </c>
      <c r="B7" s="30" t="s">
        <v>37</v>
      </c>
      <c r="C7" s="30" t="s">
        <v>38</v>
      </c>
      <c r="D7" s="30" t="s">
        <v>40</v>
      </c>
      <c r="E7" s="30" t="s">
        <v>135</v>
      </c>
      <c r="F7" s="30" t="s">
        <v>42</v>
      </c>
      <c r="G7" s="30" t="s">
        <v>41</v>
      </c>
      <c r="H7" s="30" t="s">
        <v>53</v>
      </c>
      <c r="I7" s="30" t="s">
        <v>44</v>
      </c>
      <c r="J7" s="30" t="s">
        <v>51</v>
      </c>
      <c r="K7" s="30" t="s">
        <v>52</v>
      </c>
    </row>
    <row r="8" spans="1:11" s="32" customFormat="1" ht="28.8" x14ac:dyDescent="0.3">
      <c r="A8" s="71" t="s">
        <v>160</v>
      </c>
      <c r="B8" s="79" t="s">
        <v>144</v>
      </c>
      <c r="C8" s="79" t="s">
        <v>159</v>
      </c>
      <c r="D8" s="79">
        <v>6500</v>
      </c>
      <c r="E8" s="79">
        <v>21670</v>
      </c>
      <c r="F8" s="87">
        <v>1010540</v>
      </c>
      <c r="G8" s="79">
        <v>80</v>
      </c>
      <c r="H8" s="79">
        <v>31.6</v>
      </c>
      <c r="I8" s="87">
        <v>751730</v>
      </c>
      <c r="J8" s="87">
        <v>2829.6</v>
      </c>
      <c r="K8" s="84" t="s">
        <v>204</v>
      </c>
    </row>
    <row r="9" spans="1:11" s="32" customFormat="1" ht="77.400000000000006" customHeight="1" x14ac:dyDescent="0.3">
      <c r="A9" s="67" t="s">
        <v>142</v>
      </c>
      <c r="B9" s="96" t="s">
        <v>195</v>
      </c>
      <c r="C9" s="31"/>
      <c r="D9" s="31"/>
      <c r="E9" s="31"/>
      <c r="F9" s="31"/>
      <c r="G9" s="31"/>
      <c r="H9" s="31"/>
      <c r="I9" s="31"/>
      <c r="J9" s="65"/>
      <c r="K9" s="65"/>
    </row>
    <row r="10" spans="1:11" s="32" customFormat="1" x14ac:dyDescent="0.3">
      <c r="A10" s="31"/>
      <c r="B10" s="31"/>
      <c r="C10" s="31"/>
      <c r="D10" s="31"/>
      <c r="E10" s="31"/>
      <c r="F10" s="31"/>
      <c r="G10" s="31"/>
      <c r="H10" s="31"/>
      <c r="I10" s="31"/>
      <c r="J10" s="65"/>
      <c r="K10" s="65"/>
    </row>
    <row r="11" spans="1:11" ht="46.95" customHeight="1" x14ac:dyDescent="0.3">
      <c r="A11" s="30" t="s">
        <v>39</v>
      </c>
      <c r="B11" s="30" t="s">
        <v>78</v>
      </c>
      <c r="C11" s="30" t="s">
        <v>136</v>
      </c>
      <c r="D11" s="30" t="s">
        <v>45</v>
      </c>
      <c r="E11" s="31"/>
      <c r="F11" s="32"/>
    </row>
    <row r="12" spans="1:11" x14ac:dyDescent="0.3">
      <c r="A12" s="141" t="s">
        <v>160</v>
      </c>
      <c r="B12" s="33" t="s">
        <v>46</v>
      </c>
      <c r="C12" s="88">
        <v>327.33300000000003</v>
      </c>
      <c r="D12" s="88">
        <v>5.633</v>
      </c>
      <c r="E12" s="63"/>
      <c r="F12" s="32"/>
      <c r="G12" s="1"/>
    </row>
    <row r="13" spans="1:11" x14ac:dyDescent="0.3">
      <c r="A13" s="141"/>
      <c r="B13" s="33" t="s">
        <v>47</v>
      </c>
      <c r="C13" s="88">
        <v>849</v>
      </c>
      <c r="D13" s="88">
        <v>22.082999999999998</v>
      </c>
      <c r="E13" s="63"/>
      <c r="F13" s="32"/>
      <c r="G13" s="1"/>
      <c r="H13" s="106"/>
    </row>
    <row r="14" spans="1:11" x14ac:dyDescent="0.3">
      <c r="A14" s="141"/>
      <c r="B14" s="33" t="s">
        <v>48</v>
      </c>
      <c r="C14" s="88">
        <v>404.75</v>
      </c>
      <c r="D14" s="88">
        <v>5.25</v>
      </c>
      <c r="E14" s="63"/>
      <c r="F14" s="32"/>
      <c r="H14" s="106"/>
    </row>
    <row r="15" spans="1:11" x14ac:dyDescent="0.3">
      <c r="A15" s="141"/>
      <c r="B15" s="33" t="s">
        <v>49</v>
      </c>
      <c r="C15" s="88">
        <v>81.957999999999998</v>
      </c>
      <c r="D15" s="88">
        <v>5.0549999999999997</v>
      </c>
      <c r="E15" s="63"/>
      <c r="F15" s="32"/>
    </row>
    <row r="16" spans="1:11" x14ac:dyDescent="0.3">
      <c r="A16" s="141"/>
      <c r="B16" s="33" t="s">
        <v>50</v>
      </c>
      <c r="C16" s="88">
        <v>10.853999999999999</v>
      </c>
      <c r="D16" s="88">
        <v>1.431</v>
      </c>
      <c r="E16" s="63"/>
      <c r="F16" s="32"/>
    </row>
    <row r="17" spans="1:6" ht="28.8" x14ac:dyDescent="0.3">
      <c r="A17" s="141"/>
      <c r="B17" s="72" t="s">
        <v>137</v>
      </c>
      <c r="C17" s="88">
        <v>13561</v>
      </c>
      <c r="D17" s="89"/>
      <c r="E17" s="63"/>
      <c r="F17" s="32"/>
    </row>
  </sheetData>
  <mergeCells count="3">
    <mergeCell ref="B1:D1"/>
    <mergeCell ref="A3:D3"/>
    <mergeCell ref="A12:A17"/>
  </mergeCells>
  <pageMargins left="0.7" right="0.7" top="0.75" bottom="0.75" header="0.3" footer="0.3"/>
  <pageSetup paperSize="9" scale="5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6"/>
  <sheetViews>
    <sheetView view="pageBreakPreview" topLeftCell="A4" zoomScale="60" zoomScaleNormal="90" workbookViewId="0">
      <selection activeCell="B4" sqref="B4"/>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5" ht="49.5" customHeight="1" thickBot="1" x14ac:dyDescent="0.35">
      <c r="A1" s="7" t="s">
        <v>139</v>
      </c>
      <c r="B1" s="142" t="s">
        <v>143</v>
      </c>
      <c r="C1" s="143"/>
      <c r="D1" s="69"/>
      <c r="E1" s="4"/>
    </row>
    <row r="2" spans="1:5" ht="21.75" customHeight="1" x14ac:dyDescent="0.3">
      <c r="A2" s="5"/>
      <c r="B2" s="6"/>
      <c r="C2" s="6"/>
    </row>
    <row r="3" spans="1:5" s="4" customFormat="1" ht="18" customHeight="1" x14ac:dyDescent="0.3">
      <c r="A3" s="116" t="s">
        <v>59</v>
      </c>
      <c r="B3" s="116"/>
      <c r="C3" s="116"/>
    </row>
    <row r="4" spans="1:5" s="37" customFormat="1" ht="30" customHeight="1" x14ac:dyDescent="0.3">
      <c r="A4" s="38" t="s">
        <v>57</v>
      </c>
      <c r="B4" s="80" t="s">
        <v>144</v>
      </c>
      <c r="C4" s="26"/>
    </row>
    <row r="5" spans="1:5" s="37" customFormat="1" ht="30" customHeight="1" x14ac:dyDescent="0.3">
      <c r="A5" s="38" t="s">
        <v>58</v>
      </c>
      <c r="B5" s="74">
        <v>5834643</v>
      </c>
      <c r="C5" s="26"/>
    </row>
    <row r="6" spans="1:5" s="37" customFormat="1" ht="48" customHeight="1" x14ac:dyDescent="0.3">
      <c r="A6" s="38" t="s">
        <v>99</v>
      </c>
      <c r="B6" s="74">
        <v>860232</v>
      </c>
      <c r="C6" s="26"/>
      <c r="D6" s="36"/>
    </row>
    <row r="7" spans="1:5" s="37" customFormat="1" ht="30" customHeight="1" x14ac:dyDescent="0.3">
      <c r="A7" s="38" t="s">
        <v>98</v>
      </c>
      <c r="B7" s="74">
        <v>107020</v>
      </c>
      <c r="C7" s="146" t="s">
        <v>145</v>
      </c>
    </row>
    <row r="8" spans="1:5" s="37" customFormat="1" ht="28.8" x14ac:dyDescent="0.3">
      <c r="A8" s="38" t="s">
        <v>79</v>
      </c>
      <c r="B8" s="74">
        <v>100</v>
      </c>
      <c r="C8" s="26"/>
      <c r="D8" s="36"/>
    </row>
    <row r="9" spans="1:5" s="37" customFormat="1" x14ac:dyDescent="0.3">
      <c r="A9" s="41"/>
      <c r="B9" s="42"/>
      <c r="C9" s="42"/>
      <c r="D9" s="36"/>
    </row>
    <row r="10" spans="1:5" ht="29.4" customHeight="1" x14ac:dyDescent="0.3">
      <c r="A10" s="34" t="s">
        <v>54</v>
      </c>
      <c r="B10" s="81">
        <v>1.36</v>
      </c>
      <c r="C10" s="26"/>
      <c r="D10" s="35"/>
    </row>
    <row r="11" spans="1:5" x14ac:dyDescent="0.3">
      <c r="A11" s="20" t="s">
        <v>56</v>
      </c>
      <c r="B11" s="81">
        <v>0.59</v>
      </c>
      <c r="C11" s="29">
        <f>B11/B10</f>
        <v>0.43382352941176466</v>
      </c>
    </row>
    <row r="12" spans="1:5" x14ac:dyDescent="0.3">
      <c r="A12" s="20" t="s">
        <v>55</v>
      </c>
      <c r="B12" s="81">
        <v>0.77</v>
      </c>
      <c r="C12" s="27">
        <f>B12/B10</f>
        <v>0.56617647058823528</v>
      </c>
    </row>
    <row r="13" spans="1:5" ht="43.2" x14ac:dyDescent="0.3">
      <c r="A13" s="39" t="s">
        <v>138</v>
      </c>
      <c r="B13" s="81">
        <v>1.88</v>
      </c>
      <c r="C13" s="147" t="s">
        <v>203</v>
      </c>
      <c r="D13" s="44"/>
    </row>
    <row r="14" spans="1:5" x14ac:dyDescent="0.3">
      <c r="A14" s="39" t="s">
        <v>100</v>
      </c>
      <c r="B14" s="74">
        <v>927349</v>
      </c>
      <c r="C14" s="26"/>
    </row>
    <row r="15" spans="1:5" x14ac:dyDescent="0.3">
      <c r="A15" s="51" t="s">
        <v>101</v>
      </c>
      <c r="B15" s="76">
        <v>955818</v>
      </c>
      <c r="C15" s="26"/>
    </row>
    <row r="16" spans="1:5" ht="28.8" x14ac:dyDescent="0.3">
      <c r="A16" s="49" t="s">
        <v>63</v>
      </c>
      <c r="B16" s="82" t="s">
        <v>147</v>
      </c>
      <c r="C16" s="50"/>
      <c r="D16" s="35"/>
    </row>
    <row r="17" spans="1:4" ht="28.8" x14ac:dyDescent="0.3">
      <c r="A17" s="49" t="s">
        <v>23</v>
      </c>
      <c r="B17" s="83" t="s">
        <v>149</v>
      </c>
      <c r="C17" s="50"/>
    </row>
    <row r="18" spans="1:4" ht="28.8" x14ac:dyDescent="0.3">
      <c r="A18" s="49" t="s">
        <v>84</v>
      </c>
      <c r="B18" s="83" t="s">
        <v>150</v>
      </c>
      <c r="C18" s="50"/>
      <c r="D18" s="44"/>
    </row>
    <row r="19" spans="1:4" ht="15.6" customHeight="1" x14ac:dyDescent="0.3">
      <c r="A19" s="144" t="s">
        <v>60</v>
      </c>
      <c r="B19" s="145"/>
      <c r="C19" s="144"/>
    </row>
    <row r="20" spans="1:4" x14ac:dyDescent="0.3">
      <c r="A20" s="34" t="s">
        <v>61</v>
      </c>
      <c r="B20" s="81">
        <v>0.91</v>
      </c>
      <c r="C20" s="26"/>
    </row>
    <row r="21" spans="1:4" x14ac:dyDescent="0.3">
      <c r="A21" s="39" t="s">
        <v>102</v>
      </c>
      <c r="B21" s="74">
        <v>623000</v>
      </c>
      <c r="C21" s="26"/>
    </row>
    <row r="22" spans="1:4" x14ac:dyDescent="0.3">
      <c r="A22" s="39" t="s">
        <v>103</v>
      </c>
      <c r="B22" s="74">
        <v>616819</v>
      </c>
      <c r="C22" s="26"/>
    </row>
    <row r="23" spans="1:4" ht="28.8" x14ac:dyDescent="0.3">
      <c r="A23" s="40" t="s">
        <v>62</v>
      </c>
      <c r="B23" s="84" t="s">
        <v>148</v>
      </c>
      <c r="C23" s="26"/>
    </row>
    <row r="24" spans="1:4" ht="28.8" x14ac:dyDescent="0.3">
      <c r="A24" s="40" t="s">
        <v>23</v>
      </c>
      <c r="B24" s="83" t="s">
        <v>149</v>
      </c>
      <c r="C24" s="26"/>
    </row>
    <row r="25" spans="1:4" ht="28.8" x14ac:dyDescent="0.3">
      <c r="A25" s="40" t="s">
        <v>64</v>
      </c>
      <c r="B25" s="83" t="s">
        <v>150</v>
      </c>
      <c r="C25" s="26"/>
    </row>
    <row r="26" spans="1:4" x14ac:dyDescent="0.3">
      <c r="A26" s="44"/>
      <c r="B26" s="68" t="s">
        <v>146</v>
      </c>
    </row>
  </sheetData>
  <mergeCells count="3">
    <mergeCell ref="B1:C1"/>
    <mergeCell ref="A3:C3"/>
    <mergeCell ref="A19:C19"/>
  </mergeCells>
  <pageMargins left="0.7" right="0.7" top="0.75" bottom="0.75" header="0.3" footer="0.3"/>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3</vt:i4>
      </vt:variant>
    </vt:vector>
  </HeadingPairs>
  <TitlesOfParts>
    <vt:vector size="8" baseType="lpstr">
      <vt:lpstr>Investiciju_plans_POST2020</vt:lpstr>
      <vt:lpstr>Par aglo. un dec.kan.</vt:lpstr>
      <vt:lpstr>Ūdenssaimniec_ESOŠS_VĒRTĒJUMS</vt:lpstr>
      <vt:lpstr>NAI_esošais_vērtējums</vt:lpstr>
      <vt:lpstr>Ekonomiskais_novērtējums</vt:lpstr>
      <vt:lpstr>Investiciju_plans_POST2020!Drukas_apgabals</vt:lpstr>
      <vt:lpstr>'Par aglo. un dec.kan.'!Drukas_apgabals</vt:lpstr>
      <vt:lpstr>Ūdenssaimniec_ESOŠS_VĒRTĒJUMS!Drukas_apgabals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2020-03-12T08:31:34Z</dcterms:modified>
</cp:coreProperties>
</file>