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A39F8168-DC5B-4DF5-BD7A-6C0681EB0D49}"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4">Ekonomiskais_novērtējums!$A$1:$C$25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7" l="1"/>
  <c r="B8" i="7"/>
  <c r="H28" i="1" l="1"/>
  <c r="D28" i="1"/>
  <c r="D33" i="1"/>
  <c r="C10" i="7"/>
  <c r="D10" i="7"/>
  <c r="B10" i="7"/>
  <c r="B7" i="9" l="1"/>
  <c r="C11" i="9" l="1"/>
  <c r="H35" i="1" l="1"/>
  <c r="H23" i="1"/>
  <c r="H15" i="1"/>
  <c r="H11" i="1"/>
  <c r="C27" i="7" l="1"/>
  <c r="C26" i="7"/>
  <c r="B1" i="9"/>
  <c r="B1" i="8"/>
  <c r="C12" i="9"/>
  <c r="C5" i="8"/>
  <c r="C6" i="8"/>
  <c r="C7" i="7"/>
  <c r="C8" i="7"/>
  <c r="D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C19" authorId="0" shapeId="0" xr:uid="{34326964-2983-44BC-97E5-4FD19B1E2E57}">
      <text>
        <r>
          <rPr>
            <b/>
            <sz val="9"/>
            <color indexed="81"/>
            <rFont val="Tahoma"/>
            <family val="2"/>
          </rPr>
          <t>Autors:</t>
        </r>
        <r>
          <rPr>
            <sz val="9"/>
            <color indexed="81"/>
            <rFont val="Tahoma"/>
            <family val="2"/>
          </rPr>
          <t xml:space="preserve">
Aizupe</t>
        </r>
      </text>
    </comment>
    <comment ref="G19" authorId="0" shapeId="0" xr:uid="{2B8947E6-8147-4BDD-92FC-51FC0F2732D5}">
      <text>
        <r>
          <rPr>
            <b/>
            <sz val="9"/>
            <color indexed="81"/>
            <rFont val="Tahoma"/>
            <family val="2"/>
          </rPr>
          <t>Autors:</t>
        </r>
        <r>
          <rPr>
            <sz val="9"/>
            <color indexed="81"/>
            <rFont val="Tahoma"/>
            <family val="2"/>
          </rPr>
          <t xml:space="preserve">
Aizupe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4" authorId="0" shapeId="0" xr:uid="{6F88F184-EF32-44C3-B951-84C098778F5C}">
      <text>
        <r>
          <rPr>
            <b/>
            <sz val="9"/>
            <color indexed="10"/>
            <rFont val="Tahoma"/>
            <family val="2"/>
          </rPr>
          <t>Autors:</t>
        </r>
        <r>
          <rPr>
            <sz val="9"/>
            <color indexed="10"/>
            <rFont val="Tahoma"/>
            <family val="2"/>
          </rPr>
          <t xml:space="preserve">
Lūdzu atsūtīt šo lēmumu un karti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E8" authorId="0" shapeId="0" xr:uid="{96F6ADB8-1CC9-4D74-A880-2EEBC1E7F2B1}">
      <text>
        <r>
          <rPr>
            <b/>
            <sz val="9"/>
            <color indexed="81"/>
            <rFont val="Tahoma"/>
            <family val="2"/>
            <charset val="186"/>
          </rPr>
          <t>Autors:</t>
        </r>
        <r>
          <rPr>
            <sz val="9"/>
            <color indexed="81"/>
            <rFont val="Tahoma"/>
            <family val="2"/>
            <charset val="186"/>
          </rPr>
          <t xml:space="preserve">
pēc 2.kohēzijas realizēšanas+708 iedz. Tiks pieslēgti, bet pēc Ozolnieku KSDU datiem pēc SAM 5.3.1. bez tīkla būs 2 ielas - Pūpolu iela un Druvenieku ceļu, kur ir 38 iedz.deklarēti.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5" authorId="0" shapeId="0" xr:uid="{AFF428FD-939C-47BC-A49A-C42F18AD821F}">
      <text>
        <r>
          <rPr>
            <b/>
            <sz val="9"/>
            <color indexed="81"/>
            <rFont val="Tahoma"/>
            <family val="2"/>
            <charset val="186"/>
          </rPr>
          <t>Autors:</t>
        </r>
        <r>
          <rPr>
            <sz val="9"/>
            <color indexed="81"/>
            <rFont val="Tahoma"/>
            <family val="2"/>
            <charset val="186"/>
          </rPr>
          <t xml:space="preserve">
uz 1.01.2020</t>
        </r>
      </text>
    </comment>
    <comment ref="E5" authorId="0" shapeId="0" xr:uid="{CC2A4B7C-368A-43BF-8FBE-5CC80D4BAB70}">
      <text>
        <r>
          <rPr>
            <b/>
            <sz val="9"/>
            <color indexed="81"/>
            <rFont val="Tahoma"/>
            <family val="2"/>
            <charset val="186"/>
          </rPr>
          <t>Autors:</t>
        </r>
        <r>
          <rPr>
            <sz val="9"/>
            <color indexed="81"/>
            <rFont val="Tahoma"/>
            <family val="2"/>
            <charset val="186"/>
          </rPr>
          <t xml:space="preserve">
uz 1.01.2020</t>
        </r>
      </text>
    </comment>
    <comment ref="B7" authorId="0" shapeId="0" xr:uid="{48A2F1F5-4F09-4F76-B4E6-87C57555292B}">
      <text>
        <r>
          <rPr>
            <b/>
            <sz val="9"/>
            <color indexed="81"/>
            <rFont val="Tahoma"/>
            <family val="2"/>
            <charset val="186"/>
          </rPr>
          <t>Autors:</t>
        </r>
        <r>
          <rPr>
            <sz val="9"/>
            <color indexed="81"/>
            <rFont val="Tahoma"/>
            <family val="2"/>
            <charset val="186"/>
          </rPr>
          <t xml:space="preserve">
24.08.2033.</t>
        </r>
      </text>
    </comment>
    <comment ref="F7" authorId="0" shapeId="0" xr:uid="{7F9CBC40-4023-453D-BA8B-D540544C3A84}">
      <text>
        <r>
          <rPr>
            <b/>
            <sz val="9"/>
            <color indexed="81"/>
            <rFont val="Tahoma"/>
            <family val="2"/>
            <charset val="186"/>
          </rPr>
          <t>Autors:</t>
        </r>
        <r>
          <rPr>
            <sz val="9"/>
            <color indexed="81"/>
            <rFont val="Tahoma"/>
            <family val="2"/>
            <charset val="186"/>
          </rPr>
          <t xml:space="preserve">
Uz 01.01.2019</t>
        </r>
      </text>
    </comment>
    <comment ref="F8" authorId="0" shapeId="0" xr:uid="{9C569CBF-230A-4CCB-9C0F-1AC71067D2D0}">
      <text>
        <r>
          <rPr>
            <b/>
            <sz val="9"/>
            <color indexed="81"/>
            <rFont val="Tahoma"/>
            <family val="2"/>
            <charset val="186"/>
          </rPr>
          <t>Autors:</t>
        </r>
        <r>
          <rPr>
            <sz val="9"/>
            <color indexed="81"/>
            <rFont val="Tahoma"/>
            <family val="2"/>
            <charset val="186"/>
          </rPr>
          <t xml:space="preserve">
Uz 01.01.2020.</t>
        </r>
      </text>
    </comment>
  </commentList>
</comments>
</file>

<file path=xl/sharedStrings.xml><?xml version="1.0" encoding="utf-8"?>
<sst xmlns="http://schemas.openxmlformats.org/spreadsheetml/2006/main" count="274" uniqueCount="207">
  <si>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</si>
  <si>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</si>
  <si>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</si>
  <si>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</si>
  <si>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</si>
  <si>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</si>
  <si>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</si>
  <si>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</si>
  <si>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</si>
  <si>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</si>
  <si>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</si>
  <si>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</si>
  <si>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</si>
  <si>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</si>
  <si>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</si>
  <si>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</si>
  <si>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</si>
  <si>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</si>
  <si>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</si>
  <si>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</si>
  <si>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</si>
  <si>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</si>
  <si>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</si>
  <si>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</si>
  <si>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</si>
  <si>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</si>
  <si>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</si>
  <si>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</si>
  <si>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</si>
  <si>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</si>
  <si>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</si>
  <si>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</si>
  <si>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</si>
  <si>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</si>
  <si>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</si>
  <si>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</si>
  <si>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</si>
  <si>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</si>
  <si>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</si>
  <si>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</si>
  <si>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</si>
  <si>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</si>
  <si>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</si>
  <si>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</si>
  <si>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</si>
  <si>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</si>
  <si>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</si>
  <si>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</si>
  <si>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</si>
  <si>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</si>
  <si>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</si>
  <si>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</si>
  <si>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</si>
  <si>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</si>
  <si>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</si>
  <si>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</si>
  <si>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</si>
  <si>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</si>
  <si>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</si>
  <si>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</si>
  <si>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</si>
  <si>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</si>
  <si>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</si>
  <si>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</si>
  <si>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</si>
  <si>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</si>
  <si>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</si>
  <si>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</si>
  <si>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</si>
  <si>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</si>
  <si>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</si>
  <si>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</si>
  <si>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</si>
  <si>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</si>
  <si>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</si>
  <si>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</si>
  <si>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</si>
  <si>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</si>
  <si>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</si>
  <si>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</si>
  <si>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</si>
  <si>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</si>
  <si>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</si>
  <si>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</si>
  <si>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</si>
  <si>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</si>
  <si>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</si>
  <si>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</si>
  <si>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</si>
  <si>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</si>
  <si>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</si>
  <si>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</si>
  <si>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</si>
  <si>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</si>
  <si>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</si>
  <si>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</si>
  <si>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</si>
  <si>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</si>
  <si>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</si>
  <si>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</si>
  <si>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</si>
  <si>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</si>
  <si>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</si>
  <si>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</si>
  <si>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</si>
  <si>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</si>
  <si>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</si>
  <si>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</si>
  <si>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</si>
  <si>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</si>
  <si>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</si>
  <si>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</si>
  <si>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</si>
  <si>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</si>
  <si>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</si>
  <si>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</si>
  <si>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</si>
  <si>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</si>
  <si>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</si>
  <si>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</si>
  <si>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</si>
  <si>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</si>
  <si>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</si>
  <si>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</si>
  <si>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</si>
  <si>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</si>
  <si>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</si>
  <si>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</si>
  <si>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</si>
  <si>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</si>
  <si>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</si>
  <si>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</si>
  <si>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</si>
  <si>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</si>
  <si>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</si>
  <si>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</si>
  <si>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</si>
  <si>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</si>
  <si>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</si>
  <si>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</si>
  <si>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</si>
  <si>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</si>
  <si>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</si>
  <si>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</si>
  <si>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</si>
  <si>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</si>
  <si>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</si>
  <si>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</si>
  <si>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2.464 km</t>
  </si>
  <si>
    <t>790 m</t>
  </si>
  <si>
    <t>1.44 km</t>
  </si>
  <si>
    <t>4.694 km</t>
  </si>
  <si>
    <t>SIA "Ozolnieku KSDU"</t>
  </si>
  <si>
    <t>Liela apjoma infrastruktūras uzturēšanas darbi tiek finansēti no pašvaldības līdzekliem (no pašvaldības budžeta investīcijām ūdensaimniecībā) vai no uzņēmuma līdzekliem.</t>
  </si>
  <si>
    <t>1.49*3</t>
  </si>
  <si>
    <t>Mucas maksa ir 42 EUR Ozolnieku ciems un ārpusē + par km.</t>
  </si>
  <si>
    <r>
      <t xml:space="preserve">Pašlaik uzņēmums sedz ar kanalizācijas sistēmas darbību saistītos izdevumus no tarifa tikai </t>
    </r>
    <r>
      <rPr>
        <sz val="11"/>
        <rFont val="Times New Roman"/>
        <family val="1"/>
        <charset val="186"/>
      </rPr>
      <t>80%</t>
    </r>
    <r>
      <rPr>
        <sz val="11"/>
        <color theme="1"/>
        <rFont val="Times New Roman"/>
        <family val="1"/>
        <charset val="186"/>
      </rPr>
      <t>, pilnibā sedz ekspluātācijas izdevumus, bet trūkst finanšu līdzekļu attīstīšanai un modernizācijai. Tiešās izmaksas sedz pilnībā</t>
    </r>
  </si>
  <si>
    <t>Uzņēmumā ir attīstības plāns notekūdeņu sistēmas pamatlīdzekļu uzturēšanā, atjaunošanā un paplašināšanā. Kohēzijas projekta plāns, bet  ir gada plāns budžeta ikdienas darbiem</t>
  </si>
  <si>
    <r>
      <t xml:space="preserve">Pašlaik uzņēmums sedz ar ūdensapgādes sistēmas darbību saistītos izdevumus no tarifa tikai </t>
    </r>
    <r>
      <rPr>
        <sz val="11"/>
        <rFont val="Times New Roman"/>
        <family val="1"/>
        <charset val="186"/>
      </rPr>
      <t>85%</t>
    </r>
    <r>
      <rPr>
        <sz val="11"/>
        <color theme="1"/>
        <rFont val="Times New Roman"/>
        <family val="1"/>
        <charset val="186"/>
      </rPr>
      <t>, pilnibā sedz ekspluātācijas izdevumus, bet trūkst finanšu līdzekļu attistīšanai un modernizācijai. Tiešās izmaksas</t>
    </r>
  </si>
  <si>
    <t>Uzņēmumā ir investīciju plāns ūdensapgādes sistēmas pamatlīdzekļu uzturēšanā, atjaunošanā un paplašināšanā. Kohēzijas projekta plāns, bet  ir gada plāns budžeta ikdienas darbiem</t>
  </si>
  <si>
    <t>Līgums ar zemnieku saimniecībuu "Siliņi", kad ir pilns izved. Pa velti un vēl ved paši. Centrifūga.</t>
  </si>
  <si>
    <t>Pietiks NAI jauda, bet nebūs pietiekama pieņemšans kameras jauda.</t>
  </si>
  <si>
    <t>KSDU</t>
  </si>
  <si>
    <t>Druvenieku ceļs 10, Ozolnieki</t>
  </si>
  <si>
    <t>20% NAI, bet priekšattīrīšana 80%</t>
  </si>
  <si>
    <t>Iespēja ir paplašināt uz Iecēnu pusi, bet jāskatās no investiciju pieejamības</t>
  </si>
  <si>
    <t>Ir apstiprināti. 13/2018. 08.01.2019.publicēts</t>
  </si>
  <si>
    <t>31.12.2021.</t>
  </si>
  <si>
    <t>SIA "Ozolnieku KSDU" - līgums ar pašvaldību par šo pakalpojumu</t>
  </si>
  <si>
    <t>ūdensvadam pieaug, vecie tīkli lūzt.</t>
  </si>
  <si>
    <t>Nav daudz, bet tīkli ir tik veci, ka nav ko remontēt, īzteiktas tendences nav, bet aizsērējumi ir daudz, jo veci tīkli</t>
  </si>
  <si>
    <t>Lielākā ozolnieku daļā ir atdalītā lietus sistēma, bet ielaiž beigās sadzīves kanalizācija, 70% aiziet uz lieteni</t>
  </si>
  <si>
    <t>Lielākā ozolnieku daļa, nav precīzs vietu skaits, pašvaldība maksā par 401m3 notekūdeņi, tas, kas pāri ir lietus Ozolnieku domei</t>
  </si>
  <si>
    <t>1 pie Ozolnieku NAI, 20m3 tvertne, caur priekšattīrīšanu, uzskaite ir mašīnu uzskaite, 20m3/h</t>
  </si>
  <si>
    <t>NAV</t>
  </si>
  <si>
    <t>ir atliktais maksājums, bet nav oficiāli, var sarunāt.</t>
  </si>
  <si>
    <t>2*275</t>
  </si>
  <si>
    <t>Jelgavas iela 31, ūdens rezervuārs (pazemes)</t>
  </si>
  <si>
    <t>240(377)*</t>
  </si>
  <si>
    <t>NAI Druvenieku ceļš 10(ēka)</t>
  </si>
  <si>
    <t>NAI Druvenieku ceļš 10(IEKĀRTAS)</t>
  </si>
  <si>
    <t>Urbums "Vidusskola" restaurēts</t>
  </si>
  <si>
    <t>Ozolnieku KSDU</t>
  </si>
  <si>
    <t>Urbums Jelgavas 31</t>
  </si>
  <si>
    <t>ŪSS Jelgavas iela 31</t>
  </si>
  <si>
    <t>ēkas</t>
  </si>
  <si>
    <t>iekārtas</t>
  </si>
  <si>
    <t>2014.gada 12.novembra lēmumu Nr.3, prot.Nr.11 apstiprināts ar saistošajiem noteikumiem Nr.11/2014</t>
  </si>
  <si>
    <t xml:space="preserve">2012.gada 10.jūlijā Ozolnieku novada dome prot.Nr. 9., lēm. Nr.3. apstiprināja Ozolnieku novada attīstības programmu 2012. – 2018.gadam.
2018.gada 21.jūnijā Ozolnieku novada dome pieņēma lēmumu prot. Nr. 6., lēm. Nr.9. “Par Ozolnieku novada attīstības programmas izstrādi”. 2019.gada 5.maijā  Ozolnieku novada pašvaldība saņēma VARAM vēstuli Nr.1-132/3077 ar aicinājumu neuzsākt jaunu plānošanas dokumentu izstrādi un pamatojoties uz Ministru kabineta 2014.gada 14.oktobra noteikumu Nr.628 “Noteikumi par pašvaldību teritorijas attīstības plānošanas dokumentiem” 74.punktu, kas izsaka, ja beidzies ilgtspējīgas attīstības stratēģijas vai attīstības programmas darbības termiņš, tā ir spēkā līdz jaunas ilgtspējīgas attīstības stratēģijas vai attīstības programmas apstiprināšanai.
Pamatojoties uz šo, izstrādājot un apstiprinot pašvaldības 2020.gada budžetu, tika aktualizēts Attīstības programmas 2012. – 2018.gadam Investīciju plāns.
Lēmums par investīciju plāna apstiprināšanu un aktualizētais investīciju plāns pieejams TAPIS sistēmā.  </t>
  </si>
  <si>
    <t>3.1 km</t>
  </si>
  <si>
    <t>1.92 km</t>
  </si>
  <si>
    <t>1. Ozolnieki NAI priekšattīrīšana(septisko ūdeņu pieņemšanas kamera,sūkņu nomaiņa) 
2. Hidrodinamiskā mašīna</t>
  </si>
  <si>
    <t>79.12 (dabiski mitras), 15.82 (sausna)</t>
  </si>
  <si>
    <t>kopā ar lietus kanalizāciju, viss, par ko nav CKS rēķinu</t>
  </si>
  <si>
    <t>Kopā ar ieguvi</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</si>
  <si>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</si>
  <si>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</si>
  <si>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</si>
  <si>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</si>
  <si>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21.02.2020.</t>
  </si>
  <si>
    <t>Ērika Augstāre</t>
  </si>
  <si>
    <t>2012.-2024.gads plānojums un aglomerācijas nav</t>
  </si>
  <si>
    <t>CSP Zemgale - 500.76</t>
  </si>
  <si>
    <t>CSP Ozolnieku novadā - 2.88</t>
  </si>
  <si>
    <t>Ir, uztur pašvaldības. Ir mājas lapā - 4 sniedzēji, tsk.  KSDU</t>
  </si>
  <si>
    <t>OZOLNIEKI</t>
  </si>
  <si>
    <t>Informācija ir par visu novadu, jo  viens tarifs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</si>
</sst>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name val="Times New Roman"/>
      <family val="1"/>
      <charset val="186"/>
    </font>
    <font>
      <sz val="9"/>
      <color indexed="81"/>
      <name val="Tahoma"/>
      <family val="2"/>
      <charset val="186"/>
    </font>
    <font>
      <b/>
      <sz val="9"/>
      <color indexed="81"/>
      <name val="Tahoma"/>
      <family val="2"/>
      <charset val="186"/>
    </font>
    <font>
      <sz val="9"/>
      <color indexed="81"/>
      <name val="Tahoma"/>
      <family val="2"/>
    </font>
    <font>
      <b/>
      <sz val="9"/>
      <color indexed="81"/>
      <name val="Tahoma"/>
      <family val="2"/>
    </font>
    <font>
      <sz val="9"/>
      <color theme="1"/>
      <name val="Calibri"/>
      <family val="2"/>
      <scheme val="minor"/>
    </font>
    <font>
      <sz val="9"/>
      <color indexed="10"/>
      <name val="Tahoma"/>
      <family val="2"/>
    </font>
    <font>
      <b/>
      <sz val="9"/>
      <color indexed="10"/>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2" fillId="0" borderId="0"/>
  </cellStyleXfs>
  <cellXfs count="221">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0" fillId="4" borderId="1" xfId="0" applyNumberFormat="1" applyFill="1" applyBorder="1" applyAlignment="1">
      <alignment horizontal="center" vertical="top"/>
    </xf>
    <xf numFmtId="0" fontId="3" fillId="4" borderId="1" xfId="0" applyFont="1" applyFill="1" applyBorder="1" applyAlignment="1">
      <alignment vertical="top" wrapText="1"/>
    </xf>
    <xf numFmtId="0" fontId="16" fillId="0" borderId="8" xfId="0" applyFont="1" applyBorder="1" applyAlignment="1">
      <alignment horizontal="left" vertical="center" wrapText="1"/>
    </xf>
    <xf numFmtId="4" fontId="0" fillId="4" borderId="1" xfId="0" applyNumberFormat="1" applyFill="1" applyBorder="1" applyAlignment="1">
      <alignment horizontal="center"/>
    </xf>
    <xf numFmtId="0" fontId="16" fillId="0" borderId="8" xfId="0" applyFont="1" applyBorder="1" applyAlignment="1">
      <alignment vertical="center" wrapText="1"/>
    </xf>
    <xf numFmtId="0" fontId="16" fillId="0" borderId="1" xfId="0" applyFont="1" applyBorder="1" applyAlignment="1">
      <alignment vertical="center" wrapText="1"/>
    </xf>
    <xf numFmtId="0" fontId="3" fillId="4" borderId="1" xfId="0" applyFont="1" applyFill="1" applyBorder="1" applyAlignment="1">
      <alignment vertical="center" wrapText="1"/>
    </xf>
    <xf numFmtId="3" fontId="0" fillId="4" borderId="1" xfId="0" applyNumberFormat="1" applyFill="1" applyBorder="1" applyAlignment="1">
      <alignment horizontal="center" vertical="top"/>
    </xf>
    <xf numFmtId="3" fontId="0" fillId="4" borderId="1" xfId="0" applyNumberFormat="1" applyFill="1" applyBorder="1" applyAlignment="1">
      <alignment horizontal="center" vertical="center"/>
    </xf>
    <xf numFmtId="0" fontId="18" fillId="0" borderId="0" xfId="0" applyFont="1" applyFill="1" applyBorder="1" applyAlignment="1">
      <alignment wrapText="1"/>
    </xf>
    <xf numFmtId="0" fontId="20" fillId="0" borderId="21" xfId="0" applyFont="1" applyFill="1" applyBorder="1"/>
    <xf numFmtId="0" fontId="20" fillId="0" borderId="22" xfId="0" applyFont="1" applyFill="1" applyBorder="1"/>
    <xf numFmtId="0" fontId="20" fillId="0" borderId="23" xfId="0" applyFont="1" applyFill="1" applyBorder="1"/>
    <xf numFmtId="0" fontId="20" fillId="0" borderId="24" xfId="0" applyFont="1" applyFill="1" applyBorder="1"/>
    <xf numFmtId="0" fontId="20" fillId="0" borderId="25" xfId="0" applyFont="1" applyFill="1" applyBorder="1"/>
    <xf numFmtId="4" fontId="0" fillId="4" borderId="1" xfId="0" applyNumberFormat="1" applyFill="1" applyBorder="1" applyAlignment="1">
      <alignment horizontal="right" vertical="top"/>
    </xf>
    <xf numFmtId="3" fontId="0" fillId="4" borderId="1" xfId="0" applyNumberFormat="1" applyFill="1" applyBorder="1" applyAlignment="1">
      <alignment horizontal="center" vertical="top"/>
    </xf>
    <xf numFmtId="3" fontId="0" fillId="4" borderId="1" xfId="0" applyNumberFormat="1" applyFill="1" applyBorder="1" applyAlignment="1">
      <alignment horizontal="center" vertical="top"/>
    </xf>
    <xf numFmtId="0" fontId="17"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4" borderId="1" xfId="0" applyFill="1" applyBorder="1"/>
    <xf numFmtId="0" fontId="0" fillId="4" borderId="1" xfId="0" applyFill="1" applyBorder="1" applyAlignment="1">
      <alignment wrapText="1"/>
    </xf>
    <xf numFmtId="0" fontId="3" fillId="0" borderId="3" xfId="0" applyFont="1" applyFill="1" applyBorder="1" applyAlignment="1">
      <alignment vertical="top"/>
    </xf>
    <xf numFmtId="0" fontId="3" fillId="4" borderId="7" xfId="0" applyFont="1" applyFill="1" applyBorder="1" applyAlignment="1">
      <alignment vertical="top"/>
    </xf>
    <xf numFmtId="3" fontId="0" fillId="4" borderId="1" xfId="0" applyNumberFormat="1" applyFill="1" applyBorder="1" applyAlignment="1">
      <alignment vertical="top"/>
    </xf>
    <xf numFmtId="0" fontId="3" fillId="0" borderId="3" xfId="0" applyFont="1" applyFill="1" applyBorder="1" applyAlignment="1">
      <alignment vertical="top"/>
    </xf>
    <xf numFmtId="3" fontId="0" fillId="4" borderId="1" xfId="0" applyNumberFormat="1" applyFill="1" applyBorder="1" applyAlignment="1">
      <alignment vertical="top"/>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3" fontId="0" fillId="4" borderId="1" xfId="0" applyNumberFormat="1" applyFill="1" applyBorder="1" applyAlignment="1">
      <alignment horizontal="right" vertical="top"/>
    </xf>
    <xf numFmtId="164" fontId="0" fillId="4" borderId="1" xfId="0" applyNumberFormat="1" applyFill="1" applyBorder="1" applyAlignment="1">
      <alignment vertical="top"/>
    </xf>
    <xf numFmtId="4" fontId="0" fillId="4" borderId="1" xfId="0" applyNumberFormat="1" applyFill="1" applyBorder="1" applyAlignment="1">
      <alignment vertical="top"/>
    </xf>
    <xf numFmtId="165" fontId="0" fillId="4" borderId="1" xfId="0" applyNumberFormat="1" applyFill="1" applyBorder="1" applyAlignment="1">
      <alignment vertical="top"/>
    </xf>
    <xf numFmtId="165" fontId="0" fillId="0" borderId="1" xfId="0" applyNumberFormat="1" applyFill="1" applyBorder="1" applyAlignment="1">
      <alignment vertical="top"/>
    </xf>
    <xf numFmtId="4" fontId="3" fillId="4" borderId="1" xfId="0" applyNumberFormat="1" applyFont="1" applyFill="1" applyBorder="1" applyAlignment="1">
      <alignment vertical="top"/>
    </xf>
    <xf numFmtId="0" fontId="17"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3" fillId="4" borderId="1" xfId="0" applyNumberFormat="1" applyFont="1" applyFill="1" applyBorder="1" applyAlignment="1">
      <alignment vertical="top"/>
    </xf>
    <xf numFmtId="0" fontId="30" fillId="4" borderId="0" xfId="0" applyFont="1" applyFill="1" applyAlignment="1">
      <alignment wrapText="1"/>
    </xf>
    <xf numFmtId="3" fontId="0" fillId="2" borderId="1" xfId="0" applyNumberFormat="1" applyFill="1" applyBorder="1" applyAlignment="1">
      <alignment vertical="top"/>
    </xf>
    <xf numFmtId="0" fontId="3" fillId="0" borderId="3" xfId="0" applyFont="1" applyBorder="1" applyAlignment="1">
      <alignment vertical="top"/>
    </xf>
    <xf numFmtId="3" fontId="0" fillId="2" borderId="1" xfId="0" applyNumberFormat="1" applyFill="1" applyBorder="1" applyAlignment="1">
      <alignment horizontal="right" vertical="top"/>
    </xf>
    <xf numFmtId="3" fontId="0" fillId="4" borderId="1" xfId="0" applyNumberFormat="1" applyFill="1" applyBorder="1" applyAlignment="1">
      <alignment vertical="top"/>
    </xf>
    <xf numFmtId="0" fontId="3" fillId="4" borderId="1" xfId="0" applyFont="1" applyFill="1" applyBorder="1" applyAlignment="1">
      <alignment vertical="top"/>
    </xf>
    <xf numFmtId="0" fontId="0" fillId="4" borderId="1" xfId="0" applyFill="1" applyBorder="1" applyAlignment="1">
      <alignment vertical="top"/>
    </xf>
    <xf numFmtId="3" fontId="0" fillId="2" borderId="1" xfId="0" applyNumberFormat="1" applyFill="1" applyBorder="1" applyAlignment="1">
      <alignment vertical="top"/>
    </xf>
    <xf numFmtId="0" fontId="3" fillId="0" borderId="3" xfId="0" applyFont="1" applyBorder="1" applyAlignment="1">
      <alignment vertical="top"/>
    </xf>
    <xf numFmtId="3" fontId="0" fillId="2" borderId="1" xfId="0" applyNumberFormat="1" applyFill="1" applyBorder="1" applyAlignment="1">
      <alignment horizontal="right" vertical="top"/>
    </xf>
    <xf numFmtId="3" fontId="0" fillId="4" borderId="1" xfId="0" applyNumberFormat="1" applyFill="1" applyBorder="1" applyAlignment="1">
      <alignment vertical="top"/>
    </xf>
    <xf numFmtId="0" fontId="3" fillId="4" borderId="1" xfId="0" applyFont="1" applyFill="1" applyBorder="1" applyAlignment="1">
      <alignment vertical="top"/>
    </xf>
    <xf numFmtId="0" fontId="3" fillId="0" borderId="3" xfId="0" applyFont="1" applyBorder="1" applyAlignment="1">
      <alignment vertical="top"/>
    </xf>
    <xf numFmtId="3" fontId="3" fillId="0" borderId="3" xfId="0" applyNumberFormat="1" applyFont="1" applyBorder="1" applyAlignment="1">
      <alignment vertical="top"/>
    </xf>
    <xf numFmtId="3" fontId="0" fillId="4" borderId="1" xfId="0" applyNumberFormat="1" applyFill="1" applyBorder="1" applyAlignment="1">
      <alignment vertical="top"/>
    </xf>
    <xf numFmtId="0" fontId="3" fillId="4" borderId="1" xfId="0" applyFont="1" applyFill="1" applyBorder="1" applyAlignment="1">
      <alignment vertical="top"/>
    </xf>
    <xf numFmtId="0" fontId="0" fillId="4" borderId="1" xfId="0" applyFill="1" applyBorder="1" applyAlignment="1">
      <alignment vertical="top"/>
    </xf>
    <xf numFmtId="0" fontId="3" fillId="4" borderId="1" xfId="0" applyFont="1" applyFill="1" applyBorder="1" applyAlignment="1">
      <alignment vertical="top" wrapText="1"/>
    </xf>
    <xf numFmtId="0" fontId="3" fillId="4" borderId="3" xfId="0" applyFont="1" applyFill="1" applyBorder="1" applyAlignment="1">
      <alignment vertical="top"/>
    </xf>
    <xf numFmtId="0" fontId="0" fillId="4" borderId="1" xfId="0" applyFill="1" applyBorder="1" applyAlignment="1">
      <alignment vertical="top" wrapText="1"/>
    </xf>
    <xf numFmtId="0" fontId="3" fillId="0" borderId="3" xfId="0" applyFont="1" applyBorder="1" applyAlignment="1">
      <alignment vertical="top"/>
    </xf>
    <xf numFmtId="3" fontId="0" fillId="4" borderId="1" xfId="0" applyNumberFormat="1" applyFill="1" applyBorder="1" applyAlignment="1">
      <alignment vertical="top"/>
    </xf>
    <xf numFmtId="0" fontId="3" fillId="4" borderId="1" xfId="0" applyFont="1" applyFill="1" applyBorder="1" applyAlignment="1">
      <alignment vertical="top"/>
    </xf>
    <xf numFmtId="0" fontId="0" fillId="4" borderId="1" xfId="0" applyFill="1" applyBorder="1" applyAlignment="1">
      <alignment vertical="top"/>
    </xf>
    <xf numFmtId="0" fontId="3" fillId="4" borderId="3" xfId="0" applyFont="1" applyFill="1" applyBorder="1" applyAlignment="1">
      <alignment vertical="top"/>
    </xf>
    <xf numFmtId="165" fontId="3" fillId="4" borderId="1" xfId="0" applyNumberFormat="1" applyFont="1" applyFill="1" applyBorder="1" applyAlignment="1">
      <alignment vertical="top"/>
    </xf>
    <xf numFmtId="0" fontId="0" fillId="4" borderId="1" xfId="0" applyFill="1" applyBorder="1" applyAlignment="1">
      <alignment horizontal="center" wrapText="1"/>
    </xf>
    <xf numFmtId="0" fontId="0" fillId="0" borderId="1" xfId="0" applyFill="1" applyBorder="1" applyAlignment="1">
      <alignment vertical="top"/>
    </xf>
    <xf numFmtId="4" fontId="14" fillId="4" borderId="1" xfId="0" applyNumberFormat="1" applyFont="1" applyFill="1" applyBorder="1" applyAlignment="1">
      <alignment horizontal="right"/>
    </xf>
    <xf numFmtId="0" fontId="25" fillId="4" borderId="0" xfId="0" applyFont="1" applyFill="1" applyAlignment="1">
      <alignment wrapText="1"/>
    </xf>
    <xf numFmtId="0" fontId="0" fillId="0" borderId="4" xfId="0" applyBorder="1" applyAlignment="1">
      <alignment horizontal="center" vertical="center"/>
    </xf>
    <xf numFmtId="0" fontId="7" fillId="3" borderId="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20" fillId="0" borderId="1" xfId="0" applyFont="1" applyBorder="1" applyAlignment="1">
      <alignment wrapText="1"/>
    </xf>
    <xf numFmtId="3" fontId="0" fillId="0" borderId="0" xfId="0" applyNumberFormat="1" applyBorder="1"/>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165" fontId="3" fillId="4" borderId="7" xfId="0" applyNumberFormat="1" applyFont="1" applyFill="1" applyBorder="1" applyAlignment="1">
      <alignment horizontal="right" vertical="top"/>
    </xf>
    <xf numFmtId="165"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2" fillId="9" borderId="1"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6" xfId="0" applyFill="1" applyBorder="1" applyAlignment="1">
      <alignment horizontal="center" vertical="center"/>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16" fillId="4" borderId="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20" fillId="0" borderId="8" xfId="0" applyFont="1" applyBorder="1" applyAlignment="1">
      <alignment horizontal="left" wrapText="1"/>
    </xf>
    <xf numFmtId="0" fontId="20" fillId="0" borderId="10" xfId="0" applyFont="1" applyBorder="1" applyAlignment="1">
      <alignment horizontal="left" wrapText="1"/>
    </xf>
    <xf numFmtId="1" fontId="16" fillId="4" borderId="7" xfId="0" applyNumberFormat="1" applyFont="1" applyFill="1" applyBorder="1" applyAlignment="1">
      <alignment horizontal="center" vertical="center" wrapText="1"/>
    </xf>
    <xf numFmtId="1" fontId="16" fillId="4" borderId="11" xfId="0" applyNumberFormat="1" applyFont="1" applyFill="1" applyBorder="1" applyAlignment="1">
      <alignment horizontal="center" vertical="center" wrapText="1"/>
    </xf>
    <xf numFmtId="1" fontId="16" fillId="4" borderId="2"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0" fillId="0" borderId="7" xfId="0" applyBorder="1" applyAlignment="1">
      <alignment horizontal="center" wrapText="1"/>
    </xf>
    <xf numFmtId="0" fontId="0" fillId="0" borderId="2" xfId="0" applyBorder="1" applyAlignment="1">
      <alignment horizont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0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70" zoomScaleNormal="90" zoomScaleSheetLayoutView="70" workbookViewId="0">
      <selection activeCell="D19" sqref="D19"/>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29.4" thickBot="1" x14ac:dyDescent="0.35">
      <c r="A1" s="7" t="s">
        <v>144</v>
      </c>
      <c r="B1" s="186" t="s">
        <v>205</v>
      </c>
      <c r="C1" s="187"/>
      <c r="D1" s="188"/>
    </row>
    <row r="2" spans="1:8" ht="31.8" thickBot="1" x14ac:dyDescent="0.35">
      <c r="A2" s="153" t="s">
        <v>195</v>
      </c>
      <c r="B2" s="161" t="s">
        <v>152</v>
      </c>
      <c r="C2" s="162"/>
      <c r="D2" s="163"/>
    </row>
    <row r="3" spans="1:8" ht="16.2" thickBot="1" x14ac:dyDescent="0.35">
      <c r="A3" s="153" t="s">
        <v>196</v>
      </c>
      <c r="B3" s="161" t="s">
        <v>199</v>
      </c>
      <c r="C3" s="162"/>
      <c r="D3" s="163"/>
    </row>
    <row r="4" spans="1:8" ht="31.8" thickBot="1" x14ac:dyDescent="0.35">
      <c r="A4" s="153" t="s">
        <v>197</v>
      </c>
      <c r="B4" s="161" t="s">
        <v>200</v>
      </c>
      <c r="C4" s="162"/>
      <c r="D4" s="163"/>
    </row>
    <row r="5" spans="1:8" ht="49.5" customHeight="1" thickBot="1" x14ac:dyDescent="0.35">
      <c r="A5" s="154" t="s">
        <v>198</v>
      </c>
      <c r="B5" s="161" t="s">
        <v>200</v>
      </c>
      <c r="C5" s="162"/>
      <c r="D5" s="163"/>
      <c r="E5" s="33"/>
    </row>
    <row r="6" spans="1:8" ht="21.75" customHeight="1" x14ac:dyDescent="0.3">
      <c r="A6" s="5"/>
      <c r="B6" s="6"/>
      <c r="C6" s="6"/>
      <c r="D6" s="6"/>
    </row>
    <row r="7" spans="1:8" s="4" customFormat="1" ht="18" customHeight="1" x14ac:dyDescent="0.3">
      <c r="A7" s="164" t="s">
        <v>112</v>
      </c>
      <c r="B7" s="164"/>
      <c r="C7" s="164"/>
      <c r="D7" s="164"/>
      <c r="E7" s="191" t="s">
        <v>113</v>
      </c>
      <c r="F7" s="191"/>
      <c r="G7" s="191"/>
      <c r="H7" s="191"/>
    </row>
    <row r="8" spans="1:8" ht="55.5" customHeight="1" x14ac:dyDescent="0.3">
      <c r="A8" s="166" t="s">
        <v>7</v>
      </c>
      <c r="B8" s="166" t="s">
        <v>94</v>
      </c>
      <c r="C8" s="166" t="s">
        <v>129</v>
      </c>
      <c r="D8" s="165" t="s">
        <v>22</v>
      </c>
      <c r="E8" s="192" t="s">
        <v>7</v>
      </c>
      <c r="F8" s="192" t="s">
        <v>114</v>
      </c>
      <c r="G8" s="192" t="s">
        <v>9</v>
      </c>
      <c r="H8" s="193" t="s">
        <v>22</v>
      </c>
    </row>
    <row r="9" spans="1:8" ht="129" customHeight="1" x14ac:dyDescent="0.3">
      <c r="A9" s="166"/>
      <c r="B9" s="166"/>
      <c r="C9" s="166"/>
      <c r="D9" s="165"/>
      <c r="E9" s="192"/>
      <c r="F9" s="192"/>
      <c r="G9" s="192"/>
      <c r="H9" s="193"/>
    </row>
    <row r="10" spans="1:8" x14ac:dyDescent="0.3">
      <c r="A10" s="158" t="s">
        <v>18</v>
      </c>
      <c r="B10" s="158"/>
      <c r="C10" s="158"/>
      <c r="D10" s="158"/>
      <c r="E10" s="185" t="s">
        <v>134</v>
      </c>
      <c r="F10" s="185"/>
      <c r="G10" s="185"/>
      <c r="H10" s="185"/>
    </row>
    <row r="11" spans="1:8" ht="46.95" customHeight="1" x14ac:dyDescent="0.3">
      <c r="A11" s="16" t="s">
        <v>19</v>
      </c>
      <c r="B11" s="8"/>
      <c r="C11" s="15"/>
      <c r="D11" s="8"/>
      <c r="E11" s="62" t="s">
        <v>130</v>
      </c>
      <c r="F11" s="63"/>
      <c r="G11" s="64" t="s">
        <v>23</v>
      </c>
      <c r="H11" s="63" t="e">
        <f>#REF!+H12+H14</f>
        <v>#REF!</v>
      </c>
    </row>
    <row r="12" spans="1:8" x14ac:dyDescent="0.3">
      <c r="A12" s="17" t="s">
        <v>0</v>
      </c>
      <c r="B12" s="39"/>
      <c r="C12" s="9"/>
      <c r="D12" s="50"/>
      <c r="E12" s="169" t="s">
        <v>118</v>
      </c>
      <c r="F12" s="171"/>
      <c r="G12" s="175"/>
      <c r="H12" s="173">
        <v>0</v>
      </c>
    </row>
    <row r="13" spans="1:8" x14ac:dyDescent="0.3">
      <c r="A13" s="17" t="s">
        <v>1</v>
      </c>
      <c r="B13" s="39"/>
      <c r="C13" s="9"/>
      <c r="D13" s="50"/>
      <c r="E13" s="170"/>
      <c r="F13" s="172"/>
      <c r="G13" s="176"/>
      <c r="H13" s="174"/>
    </row>
    <row r="14" spans="1:8" x14ac:dyDescent="0.3">
      <c r="A14" s="17" t="s">
        <v>4</v>
      </c>
      <c r="B14" s="39"/>
      <c r="C14" s="9"/>
      <c r="D14" s="28"/>
      <c r="E14" s="17" t="s">
        <v>4</v>
      </c>
      <c r="F14" s="39"/>
      <c r="G14" s="9"/>
      <c r="H14" s="28">
        <v>0</v>
      </c>
    </row>
    <row r="15" spans="1:8" ht="62.4" x14ac:dyDescent="0.3">
      <c r="A15" s="18" t="s">
        <v>21</v>
      </c>
      <c r="B15" s="12"/>
      <c r="C15" s="13"/>
      <c r="D15" s="14"/>
      <c r="E15" s="65" t="s">
        <v>131</v>
      </c>
      <c r="F15" s="66"/>
      <c r="G15" s="67"/>
      <c r="H15" s="68">
        <f>H16+H17+H18</f>
        <v>0</v>
      </c>
    </row>
    <row r="16" spans="1:8" x14ac:dyDescent="0.3">
      <c r="A16" s="17" t="s">
        <v>2</v>
      </c>
      <c r="B16" s="39"/>
      <c r="C16" s="9"/>
      <c r="D16" s="50"/>
      <c r="E16" s="17" t="s">
        <v>119</v>
      </c>
      <c r="F16" s="39"/>
      <c r="G16" s="9"/>
      <c r="H16" s="50">
        <v>0</v>
      </c>
    </row>
    <row r="17" spans="1:9" ht="41.4" x14ac:dyDescent="0.3">
      <c r="A17" s="17" t="s">
        <v>12</v>
      </c>
      <c r="B17" s="39"/>
      <c r="C17" s="9"/>
      <c r="D17" s="50">
        <v>0</v>
      </c>
      <c r="E17" s="17" t="s">
        <v>120</v>
      </c>
      <c r="F17" s="39"/>
      <c r="G17" s="9"/>
      <c r="H17" s="50">
        <v>0</v>
      </c>
    </row>
    <row r="18" spans="1:9" ht="27.6" x14ac:dyDescent="0.3">
      <c r="A18" s="17" t="s">
        <v>11</v>
      </c>
      <c r="B18" s="39"/>
      <c r="C18" s="9"/>
      <c r="D18" s="50">
        <v>0</v>
      </c>
      <c r="E18" s="17" t="s">
        <v>121</v>
      </c>
      <c r="F18" s="39"/>
      <c r="G18" s="9"/>
      <c r="H18" s="50">
        <v>0</v>
      </c>
    </row>
    <row r="19" spans="1:9" ht="85.95" customHeight="1" x14ac:dyDescent="0.3">
      <c r="A19" s="16" t="s">
        <v>20</v>
      </c>
      <c r="B19" s="123" t="s">
        <v>151</v>
      </c>
      <c r="C19" s="125" t="s">
        <v>178</v>
      </c>
      <c r="D19" s="123">
        <v>967800</v>
      </c>
      <c r="E19" s="62" t="s">
        <v>132</v>
      </c>
      <c r="F19" s="129" t="s">
        <v>189</v>
      </c>
      <c r="G19" s="131" t="s">
        <v>178</v>
      </c>
      <c r="H19" s="129">
        <v>527000</v>
      </c>
    </row>
    <row r="20" spans="1:9" x14ac:dyDescent="0.3">
      <c r="A20" s="17" t="s">
        <v>0</v>
      </c>
      <c r="B20" s="127" t="s">
        <v>148</v>
      </c>
      <c r="C20" s="124"/>
      <c r="D20" s="128">
        <v>492800</v>
      </c>
      <c r="E20" s="169" t="s">
        <v>1</v>
      </c>
      <c r="F20" s="183"/>
      <c r="G20" s="189"/>
      <c r="H20" s="181">
        <v>0</v>
      </c>
    </row>
    <row r="21" spans="1:9" x14ac:dyDescent="0.3">
      <c r="A21" s="17" t="s">
        <v>1</v>
      </c>
      <c r="B21" s="127" t="s">
        <v>149</v>
      </c>
      <c r="C21" s="124"/>
      <c r="D21" s="128">
        <v>158000</v>
      </c>
      <c r="E21" s="170"/>
      <c r="F21" s="184"/>
      <c r="G21" s="190"/>
      <c r="H21" s="182"/>
    </row>
    <row r="22" spans="1:9" x14ac:dyDescent="0.3">
      <c r="A22" s="17" t="s">
        <v>4</v>
      </c>
      <c r="B22" s="127" t="s">
        <v>150</v>
      </c>
      <c r="C22" s="124"/>
      <c r="D22" s="126">
        <v>288000</v>
      </c>
      <c r="E22" s="17" t="s">
        <v>4</v>
      </c>
      <c r="F22" s="133" t="s">
        <v>190</v>
      </c>
      <c r="G22" s="130" t="s">
        <v>122</v>
      </c>
      <c r="H22" s="132">
        <v>326400</v>
      </c>
    </row>
    <row r="23" spans="1:9" ht="78" x14ac:dyDescent="0.3">
      <c r="A23" s="18" t="s">
        <v>115</v>
      </c>
      <c r="B23" s="12">
        <v>1</v>
      </c>
      <c r="C23" s="13"/>
      <c r="D23" s="14">
        <v>29000</v>
      </c>
      <c r="E23" s="65" t="s">
        <v>133</v>
      </c>
      <c r="F23" s="66"/>
      <c r="G23" s="67"/>
      <c r="H23" s="68">
        <f>H24+H25+H26</f>
        <v>0</v>
      </c>
    </row>
    <row r="24" spans="1:9" x14ac:dyDescent="0.3">
      <c r="A24" s="17" t="s">
        <v>2</v>
      </c>
      <c r="B24" s="39">
        <v>1</v>
      </c>
      <c r="C24" s="9"/>
      <c r="D24" s="50">
        <v>290000</v>
      </c>
      <c r="E24" s="17" t="s">
        <v>119</v>
      </c>
      <c r="F24" s="39"/>
      <c r="G24" s="9"/>
      <c r="H24" s="50">
        <v>0</v>
      </c>
    </row>
    <row r="25" spans="1:9" ht="41.4" x14ac:dyDescent="0.3">
      <c r="A25" s="17" t="s">
        <v>12</v>
      </c>
      <c r="B25" s="39"/>
      <c r="C25" s="9"/>
      <c r="D25" s="50">
        <v>0</v>
      </c>
      <c r="E25" s="17" t="s">
        <v>120</v>
      </c>
      <c r="F25" s="39"/>
      <c r="G25" s="9"/>
      <c r="H25" s="50">
        <v>0</v>
      </c>
    </row>
    <row r="26" spans="1:9" ht="27.6" x14ac:dyDescent="0.3">
      <c r="A26" s="17" t="s">
        <v>11</v>
      </c>
      <c r="B26" s="39"/>
      <c r="C26" s="9"/>
      <c r="D26" s="50">
        <v>0</v>
      </c>
      <c r="E26" s="17" t="s">
        <v>121</v>
      </c>
      <c r="F26" s="39"/>
      <c r="G26" s="9"/>
      <c r="H26" s="50">
        <v>0</v>
      </c>
    </row>
    <row r="27" spans="1:9" x14ac:dyDescent="0.3">
      <c r="A27" s="158" t="s">
        <v>5</v>
      </c>
      <c r="B27" s="158"/>
      <c r="C27" s="158"/>
      <c r="D27" s="158"/>
      <c r="E27" s="185" t="s">
        <v>116</v>
      </c>
      <c r="F27" s="185"/>
      <c r="G27" s="185"/>
      <c r="H27" s="185"/>
    </row>
    <row r="28" spans="1:9" ht="31.2" customHeight="1" x14ac:dyDescent="0.3">
      <c r="A28" s="18" t="s">
        <v>8</v>
      </c>
      <c r="B28" s="113">
        <v>0.95</v>
      </c>
      <c r="C28" s="140"/>
      <c r="D28" s="136">
        <f>SUM(D29:D33)</f>
        <v>359000</v>
      </c>
      <c r="E28" s="65" t="s">
        <v>117</v>
      </c>
      <c r="F28" s="147">
        <v>0.91800000000000004</v>
      </c>
      <c r="G28" s="146"/>
      <c r="H28" s="143">
        <f>SUM(H29:H33)</f>
        <v>158817</v>
      </c>
      <c r="I28" t="s">
        <v>122</v>
      </c>
    </row>
    <row r="29" spans="1:9" x14ac:dyDescent="0.3">
      <c r="A29" s="17" t="s">
        <v>0</v>
      </c>
      <c r="B29" s="121">
        <v>0.9</v>
      </c>
      <c r="C29" s="135"/>
      <c r="D29" s="136">
        <v>198000</v>
      </c>
      <c r="E29" s="169" t="s">
        <v>1</v>
      </c>
      <c r="F29" s="177">
        <v>0.9</v>
      </c>
      <c r="G29" s="179"/>
      <c r="H29" s="181">
        <v>155757</v>
      </c>
    </row>
    <row r="30" spans="1:9" x14ac:dyDescent="0.3">
      <c r="A30" s="17" t="s">
        <v>1</v>
      </c>
      <c r="B30" s="137">
        <v>0</v>
      </c>
      <c r="C30" s="134"/>
      <c r="D30" s="138">
        <v>0</v>
      </c>
      <c r="E30" s="170"/>
      <c r="F30" s="178"/>
      <c r="G30" s="180"/>
      <c r="H30" s="182"/>
    </row>
    <row r="31" spans="1:9" x14ac:dyDescent="0.3">
      <c r="A31" s="17" t="s">
        <v>3</v>
      </c>
      <c r="B31" s="137">
        <v>0.05</v>
      </c>
      <c r="C31" s="134"/>
      <c r="D31" s="138">
        <v>11000</v>
      </c>
      <c r="E31" s="17" t="s">
        <v>123</v>
      </c>
      <c r="F31" s="144">
        <v>1.7999999999999999E-2</v>
      </c>
      <c r="G31" s="142"/>
      <c r="H31" s="145">
        <v>3060</v>
      </c>
    </row>
    <row r="32" spans="1:9" ht="31.95" customHeight="1" x14ac:dyDescent="0.3">
      <c r="A32" s="17" t="s">
        <v>16</v>
      </c>
      <c r="B32" s="137">
        <v>0</v>
      </c>
      <c r="C32" s="134"/>
      <c r="D32" s="138">
        <v>0</v>
      </c>
      <c r="E32" s="169" t="s">
        <v>124</v>
      </c>
      <c r="F32" s="183">
        <v>0</v>
      </c>
      <c r="G32" s="189"/>
      <c r="H32" s="181"/>
    </row>
    <row r="33" spans="1:8" ht="75" customHeight="1" x14ac:dyDescent="0.3">
      <c r="A33" s="17" t="s">
        <v>90</v>
      </c>
      <c r="B33" s="139" t="s">
        <v>191</v>
      </c>
      <c r="C33" s="134"/>
      <c r="D33" s="141">
        <f>30000+120000</f>
        <v>150000</v>
      </c>
      <c r="E33" s="170"/>
      <c r="F33" s="184"/>
      <c r="G33" s="190"/>
      <c r="H33" s="182"/>
    </row>
    <row r="34" spans="1:8" ht="30.6" customHeight="1" x14ac:dyDescent="0.3">
      <c r="A34" s="159" t="s">
        <v>6</v>
      </c>
      <c r="B34" s="160"/>
      <c r="C34" s="160"/>
      <c r="D34" s="160"/>
      <c r="E34" s="167" t="s">
        <v>125</v>
      </c>
      <c r="F34" s="168"/>
      <c r="G34" s="168"/>
      <c r="H34" s="168"/>
    </row>
    <row r="35" spans="1:8" ht="46.8" x14ac:dyDescent="0.3">
      <c r="A35" s="18" t="s">
        <v>85</v>
      </c>
      <c r="B35" s="12"/>
      <c r="C35" s="13"/>
      <c r="D35" s="8">
        <f>SUM(D36:D39)</f>
        <v>0</v>
      </c>
      <c r="E35" s="65" t="s">
        <v>85</v>
      </c>
      <c r="F35" s="66"/>
      <c r="G35" s="67"/>
      <c r="H35" s="63">
        <f>SUM(H36:H38)</f>
        <v>0</v>
      </c>
    </row>
    <row r="36" spans="1:8" ht="69" x14ac:dyDescent="0.3">
      <c r="A36" s="17" t="s">
        <v>13</v>
      </c>
      <c r="B36" s="39"/>
      <c r="C36" s="9"/>
      <c r="D36" s="51">
        <v>0</v>
      </c>
      <c r="E36" s="17" t="s">
        <v>126</v>
      </c>
      <c r="F36" s="39"/>
      <c r="G36" s="9"/>
      <c r="H36" s="51">
        <v>0</v>
      </c>
    </row>
    <row r="37" spans="1:8" ht="27.6" x14ac:dyDescent="0.3">
      <c r="A37" s="17" t="s">
        <v>14</v>
      </c>
      <c r="B37" s="39"/>
      <c r="C37" s="9"/>
      <c r="D37" s="51">
        <v>0</v>
      </c>
      <c r="E37" s="17" t="s">
        <v>127</v>
      </c>
      <c r="F37" s="39"/>
      <c r="G37" s="9"/>
      <c r="H37" s="51">
        <v>0</v>
      </c>
    </row>
    <row r="38" spans="1:8" ht="27.6" x14ac:dyDescent="0.3">
      <c r="A38" s="17" t="s">
        <v>15</v>
      </c>
      <c r="B38" s="39"/>
      <c r="C38" s="9"/>
      <c r="D38" s="51">
        <v>0</v>
      </c>
      <c r="E38" s="17" t="s">
        <v>128</v>
      </c>
      <c r="F38" s="39"/>
      <c r="G38" s="9"/>
      <c r="H38" s="51">
        <v>0</v>
      </c>
    </row>
    <row r="39" spans="1:8" ht="27.6" x14ac:dyDescent="0.3">
      <c r="A39" s="17" t="s">
        <v>17</v>
      </c>
      <c r="B39" s="39"/>
      <c r="C39" s="9"/>
      <c r="D39" s="51">
        <v>0</v>
      </c>
    </row>
    <row r="40" spans="1:8" ht="30" customHeight="1" x14ac:dyDescent="0.3">
      <c r="A40" s="157" t="s">
        <v>10</v>
      </c>
      <c r="B40" s="157"/>
      <c r="C40" s="157"/>
      <c r="D40" s="157"/>
      <c r="E40" s="157" t="s">
        <v>10</v>
      </c>
      <c r="F40" s="157"/>
      <c r="G40" s="157"/>
      <c r="H40" s="157"/>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G32:G33"/>
    <mergeCell ref="E7:H7"/>
    <mergeCell ref="E8:E9"/>
    <mergeCell ref="F8:F9"/>
    <mergeCell ref="G8:G9"/>
    <mergeCell ref="H8:H9"/>
    <mergeCell ref="E10:H10"/>
    <mergeCell ref="G20:G21"/>
    <mergeCell ref="H20:H21"/>
    <mergeCell ref="H32:H33"/>
    <mergeCell ref="E34:H34"/>
    <mergeCell ref="E40:H40"/>
    <mergeCell ref="E12:E13"/>
    <mergeCell ref="F12:F13"/>
    <mergeCell ref="H12:H13"/>
    <mergeCell ref="G12:G13"/>
    <mergeCell ref="E20:E21"/>
    <mergeCell ref="E29:E30"/>
    <mergeCell ref="E32:E33"/>
    <mergeCell ref="F29:F30"/>
    <mergeCell ref="G29:G30"/>
    <mergeCell ref="H29:H30"/>
    <mergeCell ref="F32:F33"/>
    <mergeCell ref="E27:H27"/>
    <mergeCell ref="F20:F21"/>
    <mergeCell ref="A40:D40"/>
    <mergeCell ref="A10:D10"/>
    <mergeCell ref="A27:D27"/>
    <mergeCell ref="A34:D34"/>
    <mergeCell ref="B5:D5"/>
    <mergeCell ref="A7:D7"/>
    <mergeCell ref="D8:D9"/>
    <mergeCell ref="A8:A9"/>
    <mergeCell ref="B8:B9"/>
    <mergeCell ref="C8:C9"/>
  </mergeCells>
  <pageMargins left="0.7" right="0.7" top="0.75" bottom="0.75" header="0.3" footer="0.3"/>
  <pageSetup paperSize="9" scale="3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10" zoomScaleNormal="100" zoomScaleSheetLayoutView="100" workbookViewId="0">
      <selection activeCell="E3" sqref="E3"/>
    </sheetView>
  </sheetViews>
  <sheetFormatPr defaultRowHeight="14.4" x14ac:dyDescent="0.3"/>
  <cols>
    <col min="1" max="1" width="48.33203125" customWidth="1"/>
    <col min="2" max="2" width="26.88671875" customWidth="1"/>
  </cols>
  <sheetData>
    <row r="1" spans="1:2" ht="101.4" customHeight="1" thickBot="1" x14ac:dyDescent="0.35">
      <c r="A1" s="7" t="s">
        <v>144</v>
      </c>
      <c r="B1" s="152" t="s">
        <v>205</v>
      </c>
    </row>
    <row r="2" spans="1:2" x14ac:dyDescent="0.3">
      <c r="A2" s="5"/>
      <c r="B2" s="6"/>
    </row>
    <row r="3" spans="1:2" ht="30.6" customHeight="1" x14ac:dyDescent="0.3">
      <c r="A3" s="194" t="s">
        <v>102</v>
      </c>
      <c r="B3" s="195"/>
    </row>
    <row r="4" spans="1:2" ht="61.2" customHeight="1" x14ac:dyDescent="0.3">
      <c r="A4" s="58" t="s">
        <v>99</v>
      </c>
      <c r="B4" s="151" t="s">
        <v>187</v>
      </c>
    </row>
    <row r="5" spans="1:2" ht="28.8" x14ac:dyDescent="0.3">
      <c r="A5" s="58" t="s">
        <v>100</v>
      </c>
      <c r="B5" s="57" t="s">
        <v>201</v>
      </c>
    </row>
    <row r="6" spans="1:2" ht="43.2" x14ac:dyDescent="0.3">
      <c r="A6" s="58" t="s">
        <v>135</v>
      </c>
      <c r="B6" s="57" t="s">
        <v>165</v>
      </c>
    </row>
    <row r="7" spans="1:2" ht="38.4" customHeight="1" x14ac:dyDescent="0.3">
      <c r="A7" s="58" t="s">
        <v>110</v>
      </c>
      <c r="B7" s="57" t="s">
        <v>202</v>
      </c>
    </row>
    <row r="8" spans="1:2" ht="25.2" customHeight="1" x14ac:dyDescent="0.3">
      <c r="A8" s="58" t="s">
        <v>109</v>
      </c>
      <c r="B8" s="57" t="s">
        <v>203</v>
      </c>
    </row>
    <row r="9" spans="1:2" ht="45.6" customHeight="1" x14ac:dyDescent="0.3">
      <c r="A9" s="194" t="s">
        <v>98</v>
      </c>
      <c r="B9" s="195"/>
    </row>
    <row r="10" spans="1:2" ht="48" customHeight="1" x14ac:dyDescent="0.3">
      <c r="A10" s="46" t="s">
        <v>96</v>
      </c>
      <c r="B10" s="57" t="s">
        <v>166</v>
      </c>
    </row>
    <row r="11" spans="1:2" ht="41.4" customHeight="1" x14ac:dyDescent="0.3">
      <c r="A11" s="46" t="s">
        <v>136</v>
      </c>
      <c r="B11" s="28" t="s">
        <v>167</v>
      </c>
    </row>
    <row r="12" spans="1:2" ht="70.2" customHeight="1" x14ac:dyDescent="0.3">
      <c r="A12" s="46" t="s">
        <v>97</v>
      </c>
      <c r="B12" s="57" t="s">
        <v>168</v>
      </c>
    </row>
    <row r="13" spans="1:2" ht="34.5" customHeight="1" x14ac:dyDescent="0.3">
      <c r="A13" s="46" t="s">
        <v>137</v>
      </c>
      <c r="B13" s="57" t="s">
        <v>204</v>
      </c>
    </row>
    <row r="14" spans="1:2" ht="132" customHeight="1" x14ac:dyDescent="0.3">
      <c r="A14" s="61" t="s">
        <v>111</v>
      </c>
      <c r="B14" s="122" t="s">
        <v>188</v>
      </c>
    </row>
  </sheetData>
  <mergeCells count="2">
    <mergeCell ref="A9:B9"/>
    <mergeCell ref="A3:B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zoomScale="80" zoomScaleNormal="80" workbookViewId="0">
      <selection activeCell="F10" sqref="F10"/>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144</v>
      </c>
      <c r="B1" s="197" t="s">
        <v>205</v>
      </c>
      <c r="C1" s="198"/>
      <c r="D1" s="198"/>
    </row>
    <row r="2" spans="1:10" ht="21.75" customHeight="1" x14ac:dyDescent="0.3">
      <c r="A2" s="5"/>
      <c r="B2" s="6"/>
      <c r="C2" s="6"/>
      <c r="D2" s="6"/>
    </row>
    <row r="3" spans="1:10" s="4" customFormat="1" ht="18" customHeight="1" x14ac:dyDescent="0.3">
      <c r="A3" s="164" t="s">
        <v>25</v>
      </c>
      <c r="B3" s="164"/>
      <c r="C3" s="164"/>
      <c r="D3" s="164"/>
      <c r="J3" s="156"/>
    </row>
    <row r="4" spans="1:10" s="4" customFormat="1" ht="36" customHeight="1" x14ac:dyDescent="0.3">
      <c r="A4" s="77" t="s">
        <v>146</v>
      </c>
      <c r="B4" s="28">
        <v>4208</v>
      </c>
      <c r="C4" s="75"/>
      <c r="D4" s="75"/>
    </row>
    <row r="5" spans="1:10" ht="29.4" customHeight="1" x14ac:dyDescent="0.3">
      <c r="A5" s="22" t="s">
        <v>26</v>
      </c>
      <c r="B5" s="28">
        <v>3750</v>
      </c>
      <c r="C5" s="26"/>
      <c r="D5" s="19"/>
    </row>
    <row r="6" spans="1:10" x14ac:dyDescent="0.3">
      <c r="A6" s="20" t="s">
        <v>27</v>
      </c>
      <c r="B6" s="103">
        <v>356</v>
      </c>
      <c r="C6" s="26"/>
      <c r="D6" s="10"/>
      <c r="E6" s="40"/>
    </row>
    <row r="7" spans="1:10" x14ac:dyDescent="0.3">
      <c r="A7" s="20" t="s">
        <v>28</v>
      </c>
      <c r="B7" s="143">
        <v>2164</v>
      </c>
      <c r="C7" s="27">
        <f>B7/B5</f>
        <v>0.57706666666666662</v>
      </c>
      <c r="D7" s="10"/>
      <c r="E7" s="40"/>
    </row>
    <row r="8" spans="1:10" ht="28.8" x14ac:dyDescent="0.3">
      <c r="A8" s="20" t="s">
        <v>29</v>
      </c>
      <c r="B8" s="143">
        <f>B5-38</f>
        <v>3712</v>
      </c>
      <c r="C8" s="27">
        <f>B8/B5</f>
        <v>0.98986666666666667</v>
      </c>
      <c r="D8" s="11"/>
      <c r="E8" s="40"/>
    </row>
    <row r="9" spans="1:10" ht="41.4" x14ac:dyDescent="0.3">
      <c r="A9" s="24"/>
      <c r="B9" s="12"/>
      <c r="C9" s="25" t="s">
        <v>91</v>
      </c>
      <c r="D9" s="25" t="s">
        <v>92</v>
      </c>
      <c r="E9" s="52"/>
      <c r="G9" s="199"/>
      <c r="H9" s="199"/>
      <c r="I9" s="199"/>
      <c r="J9" s="199"/>
    </row>
    <row r="10" spans="1:10" ht="15.6" x14ac:dyDescent="0.3">
      <c r="A10" s="22" t="s">
        <v>30</v>
      </c>
      <c r="B10" s="112">
        <f>B11+B12</f>
        <v>11.899999999999999</v>
      </c>
      <c r="C10" s="112">
        <f t="shared" ref="C10:D10" si="0">C11+C12</f>
        <v>0.56000000000000005</v>
      </c>
      <c r="D10" s="112">
        <f t="shared" si="0"/>
        <v>9.2134999999999998</v>
      </c>
      <c r="E10" s="40"/>
    </row>
    <row r="11" spans="1:10" x14ac:dyDescent="0.3">
      <c r="A11" s="20" t="s">
        <v>31</v>
      </c>
      <c r="B11" s="109">
        <v>6.3</v>
      </c>
      <c r="C11" s="111">
        <v>0.56000000000000005</v>
      </c>
      <c r="D11" s="111">
        <v>6.3034999999999997</v>
      </c>
      <c r="E11" s="40"/>
    </row>
    <row r="12" spans="1:10" x14ac:dyDescent="0.3">
      <c r="A12" s="20" t="s">
        <v>32</v>
      </c>
      <c r="B12" s="109">
        <v>5.6</v>
      </c>
      <c r="C12" s="110">
        <v>0</v>
      </c>
      <c r="D12" s="110">
        <v>2.91</v>
      </c>
      <c r="E12" s="40"/>
    </row>
    <row r="13" spans="1:10" ht="15.6" x14ac:dyDescent="0.3">
      <c r="A13" s="23" t="s">
        <v>33</v>
      </c>
      <c r="B13" s="105">
        <v>0</v>
      </c>
      <c r="C13" s="104"/>
      <c r="D13" s="104"/>
      <c r="E13" s="40"/>
    </row>
    <row r="14" spans="1:10" x14ac:dyDescent="0.3">
      <c r="A14" s="17" t="s">
        <v>34</v>
      </c>
      <c r="B14" s="105">
        <v>1</v>
      </c>
      <c r="C14" s="104"/>
      <c r="D14" s="104"/>
      <c r="E14" s="40"/>
    </row>
    <row r="15" spans="1:10" x14ac:dyDescent="0.3">
      <c r="A15" s="21" t="s">
        <v>35</v>
      </c>
      <c r="B15" s="105">
        <v>10</v>
      </c>
      <c r="C15" s="104"/>
      <c r="D15" s="104"/>
      <c r="E15" s="40"/>
    </row>
    <row r="16" spans="1:10" ht="45" customHeight="1" x14ac:dyDescent="0.3">
      <c r="A16" s="22" t="s">
        <v>80</v>
      </c>
      <c r="B16" s="108">
        <v>1</v>
      </c>
      <c r="C16" s="202" t="s">
        <v>170</v>
      </c>
      <c r="D16" s="203"/>
    </row>
    <row r="17" spans="1:8" ht="30.6" customHeight="1" x14ac:dyDescent="0.3">
      <c r="A17" s="22" t="s">
        <v>138</v>
      </c>
      <c r="B17" s="94">
        <v>15.47</v>
      </c>
      <c r="C17" s="202" t="s">
        <v>193</v>
      </c>
      <c r="D17" s="203"/>
    </row>
    <row r="18" spans="1:8" ht="45.6" customHeight="1" x14ac:dyDescent="0.3">
      <c r="A18" s="29" t="s">
        <v>93</v>
      </c>
      <c r="B18" s="105">
        <v>0</v>
      </c>
      <c r="C18" s="202" t="s">
        <v>172</v>
      </c>
      <c r="D18" s="203"/>
    </row>
    <row r="19" spans="1:8" ht="63" customHeight="1" x14ac:dyDescent="0.3">
      <c r="A19" s="29" t="s">
        <v>145</v>
      </c>
      <c r="B19" s="107">
        <v>30</v>
      </c>
      <c r="C19" s="202" t="s">
        <v>171</v>
      </c>
      <c r="D19" s="203"/>
    </row>
    <row r="20" spans="1:8" ht="54.6" customHeight="1" x14ac:dyDescent="0.3">
      <c r="A20" s="29" t="s">
        <v>86</v>
      </c>
      <c r="B20" s="107">
        <v>1</v>
      </c>
      <c r="C20" s="202" t="s">
        <v>173</v>
      </c>
      <c r="D20" s="203"/>
    </row>
    <row r="21" spans="1:8" ht="31.2" x14ac:dyDescent="0.3">
      <c r="A21" s="29" t="s">
        <v>87</v>
      </c>
      <c r="B21" s="150">
        <v>231177.87</v>
      </c>
      <c r="C21" s="104"/>
      <c r="D21" s="104"/>
    </row>
    <row r="22" spans="1:8" ht="109.2" x14ac:dyDescent="0.3">
      <c r="A22" s="29" t="s">
        <v>101</v>
      </c>
      <c r="B22" s="106" t="s">
        <v>174</v>
      </c>
      <c r="C22" s="202" t="s">
        <v>175</v>
      </c>
      <c r="D22" s="203"/>
    </row>
    <row r="23" spans="1:8" ht="15.6" x14ac:dyDescent="0.3">
      <c r="A23" s="196" t="s">
        <v>68</v>
      </c>
      <c r="B23" s="196"/>
      <c r="C23" s="196"/>
      <c r="D23" s="196"/>
    </row>
    <row r="24" spans="1:8" ht="31.2" x14ac:dyDescent="0.3">
      <c r="A24" s="22" t="s">
        <v>69</v>
      </c>
      <c r="B24" s="28">
        <v>3750</v>
      </c>
      <c r="C24" s="26"/>
      <c r="D24" s="19"/>
    </row>
    <row r="25" spans="1:8" x14ac:dyDescent="0.3">
      <c r="A25" s="20" t="s">
        <v>27</v>
      </c>
      <c r="B25" s="28">
        <v>558</v>
      </c>
      <c r="C25" s="26"/>
      <c r="D25" s="10"/>
    </row>
    <row r="26" spans="1:8" x14ac:dyDescent="0.3">
      <c r="A26" s="20" t="s">
        <v>28</v>
      </c>
      <c r="B26" s="143">
        <v>2693</v>
      </c>
      <c r="C26" s="27">
        <f>B26/B24</f>
        <v>0.71813333333333329</v>
      </c>
      <c r="D26" s="10"/>
    </row>
    <row r="27" spans="1:8" ht="28.8" x14ac:dyDescent="0.3">
      <c r="A27" s="20" t="s">
        <v>29</v>
      </c>
      <c r="B27" s="143">
        <f>B24-9</f>
        <v>3741</v>
      </c>
      <c r="C27" s="27">
        <f>B27/B24</f>
        <v>0.99760000000000004</v>
      </c>
      <c r="D27" s="11"/>
    </row>
    <row r="28" spans="1:8" ht="41.4" x14ac:dyDescent="0.3">
      <c r="A28" s="24"/>
      <c r="B28" s="12"/>
      <c r="C28" s="25" t="s">
        <v>91</v>
      </c>
      <c r="D28" s="25" t="s">
        <v>92</v>
      </c>
      <c r="E28" s="52"/>
    </row>
    <row r="29" spans="1:8" ht="19.2" customHeight="1" x14ac:dyDescent="0.3">
      <c r="A29" s="22" t="s">
        <v>70</v>
      </c>
      <c r="B29" s="94">
        <v>15.44</v>
      </c>
      <c r="C29" s="51">
        <v>0.47499999999999998</v>
      </c>
      <c r="D29" s="51">
        <v>5.6660000000000004</v>
      </c>
    </row>
    <row r="30" spans="1:8" ht="19.2" customHeight="1" x14ac:dyDescent="0.3">
      <c r="A30" s="22" t="s">
        <v>80</v>
      </c>
      <c r="B30" s="108">
        <v>33</v>
      </c>
      <c r="C30" s="202" t="s">
        <v>169</v>
      </c>
      <c r="D30" s="203"/>
    </row>
    <row r="31" spans="1:8" ht="37.200000000000003" customHeight="1" x14ac:dyDescent="0.3">
      <c r="A31" s="22" t="s">
        <v>139</v>
      </c>
      <c r="B31" s="94">
        <v>12.3</v>
      </c>
      <c r="C31" s="53"/>
      <c r="D31" s="54"/>
      <c r="E31" s="55"/>
    </row>
    <row r="32" spans="1:8" ht="52.8" customHeight="1" x14ac:dyDescent="0.3">
      <c r="A32" s="49" t="s">
        <v>75</v>
      </c>
      <c r="B32" s="31" t="s">
        <v>38</v>
      </c>
      <c r="C32" s="31" t="s">
        <v>39</v>
      </c>
      <c r="D32" s="31" t="s">
        <v>41</v>
      </c>
      <c r="E32" s="31" t="s">
        <v>71</v>
      </c>
      <c r="F32" s="31" t="s">
        <v>42</v>
      </c>
      <c r="G32" s="31" t="s">
        <v>56</v>
      </c>
      <c r="H32" s="31" t="s">
        <v>77</v>
      </c>
    </row>
    <row r="33" spans="1:8" x14ac:dyDescent="0.3">
      <c r="A33" s="114" t="s">
        <v>181</v>
      </c>
      <c r="B33" s="115" t="s">
        <v>182</v>
      </c>
      <c r="C33" s="115">
        <v>2013</v>
      </c>
      <c r="D33" s="116">
        <v>259</v>
      </c>
      <c r="E33" s="200">
        <v>218007</v>
      </c>
      <c r="F33" s="120">
        <v>5</v>
      </c>
      <c r="G33" s="115">
        <v>24</v>
      </c>
      <c r="H33" s="118">
        <v>13757.49</v>
      </c>
    </row>
    <row r="34" spans="1:8" x14ac:dyDescent="0.3">
      <c r="A34" s="114" t="s">
        <v>183</v>
      </c>
      <c r="B34" s="115" t="s">
        <v>182</v>
      </c>
      <c r="C34" s="115">
        <v>2013</v>
      </c>
      <c r="D34" s="115">
        <v>950</v>
      </c>
      <c r="E34" s="201"/>
      <c r="F34" s="120">
        <v>5</v>
      </c>
      <c r="G34" s="115">
        <v>12</v>
      </c>
      <c r="H34" s="115"/>
    </row>
    <row r="35" spans="1:8" x14ac:dyDescent="0.3">
      <c r="A35" s="34" t="s">
        <v>73</v>
      </c>
      <c r="B35" s="38"/>
      <c r="C35" s="38"/>
      <c r="D35" s="38"/>
      <c r="E35" s="38"/>
      <c r="F35" s="38"/>
      <c r="G35" s="38"/>
      <c r="H35" s="38"/>
    </row>
    <row r="36" spans="1:8" ht="57.6" x14ac:dyDescent="0.3">
      <c r="A36" s="49" t="s">
        <v>79</v>
      </c>
      <c r="B36" s="31" t="s">
        <v>38</v>
      </c>
      <c r="C36" s="31" t="s">
        <v>39</v>
      </c>
      <c r="D36" s="31" t="s">
        <v>41</v>
      </c>
      <c r="E36" s="31" t="s">
        <v>81</v>
      </c>
      <c r="F36" s="31" t="s">
        <v>42</v>
      </c>
      <c r="G36" s="31" t="s">
        <v>56</v>
      </c>
      <c r="H36" s="31" t="s">
        <v>78</v>
      </c>
    </row>
    <row r="37" spans="1:8" x14ac:dyDescent="0.3">
      <c r="A37" s="117" t="s">
        <v>184</v>
      </c>
      <c r="B37" s="118" t="s">
        <v>182</v>
      </c>
      <c r="C37" s="118">
        <v>2013</v>
      </c>
      <c r="D37" s="118">
        <v>917.93</v>
      </c>
      <c r="E37" s="118">
        <v>168548</v>
      </c>
      <c r="F37" s="120">
        <v>5</v>
      </c>
      <c r="G37" s="118"/>
      <c r="H37" s="120" t="s">
        <v>194</v>
      </c>
    </row>
    <row r="38" spans="1:8" x14ac:dyDescent="0.3">
      <c r="A38" s="117" t="s">
        <v>185</v>
      </c>
      <c r="B38" s="118" t="s">
        <v>182</v>
      </c>
      <c r="C38" s="118">
        <v>2013</v>
      </c>
      <c r="D38" s="118"/>
      <c r="E38" s="118"/>
      <c r="F38" s="118"/>
      <c r="G38" s="118">
        <v>12</v>
      </c>
      <c r="H38" s="118"/>
    </row>
    <row r="39" spans="1:8" x14ac:dyDescent="0.3">
      <c r="A39" s="117" t="s">
        <v>186</v>
      </c>
      <c r="B39" s="118" t="s">
        <v>182</v>
      </c>
      <c r="C39" s="118">
        <v>2013</v>
      </c>
      <c r="D39" s="118"/>
      <c r="E39" s="118"/>
      <c r="F39" s="118"/>
      <c r="G39" s="118">
        <v>29.3</v>
      </c>
      <c r="H39" s="118"/>
    </row>
    <row r="40" spans="1:8" ht="57.6" x14ac:dyDescent="0.3">
      <c r="A40" s="49" t="s">
        <v>74</v>
      </c>
      <c r="B40" s="31" t="s">
        <v>38</v>
      </c>
      <c r="C40" s="31" t="s">
        <v>39</v>
      </c>
      <c r="D40" s="31" t="s">
        <v>76</v>
      </c>
      <c r="E40" s="31" t="s">
        <v>42</v>
      </c>
      <c r="F40" s="31" t="s">
        <v>56</v>
      </c>
      <c r="G40" s="31" t="s">
        <v>82</v>
      </c>
    </row>
    <row r="41" spans="1:8" x14ac:dyDescent="0.3">
      <c r="A41" s="119" t="s">
        <v>177</v>
      </c>
      <c r="B41" s="120" t="s">
        <v>182</v>
      </c>
      <c r="C41" s="120">
        <v>2013</v>
      </c>
      <c r="D41" s="120" t="s">
        <v>176</v>
      </c>
      <c r="E41" s="120">
        <v>10</v>
      </c>
      <c r="F41" s="120">
        <v>14</v>
      </c>
      <c r="G41" s="120" t="s">
        <v>194</v>
      </c>
      <c r="H41" s="32"/>
    </row>
    <row r="42" spans="1:8" x14ac:dyDescent="0.3">
      <c r="A42" s="34" t="s">
        <v>72</v>
      </c>
      <c r="B42" s="38"/>
      <c r="C42" s="38"/>
      <c r="D42" s="38"/>
      <c r="E42" s="38"/>
      <c r="F42" s="38"/>
      <c r="G42" s="38"/>
      <c r="H42" s="32"/>
    </row>
    <row r="43" spans="1:8" x14ac:dyDescent="0.3">
      <c r="A43" s="34" t="s">
        <v>73</v>
      </c>
      <c r="B43" s="38"/>
      <c r="C43" s="38"/>
      <c r="D43" s="38"/>
      <c r="E43" s="38"/>
      <c r="F43" s="38"/>
      <c r="G43" s="38"/>
      <c r="H43" s="32"/>
    </row>
    <row r="44" spans="1:8" x14ac:dyDescent="0.3">
      <c r="H44" s="4"/>
    </row>
  </sheetData>
  <mergeCells count="12">
    <mergeCell ref="A23:D23"/>
    <mergeCell ref="B1:D1"/>
    <mergeCell ref="A3:D3"/>
    <mergeCell ref="G9:J9"/>
    <mergeCell ref="E33:E34"/>
    <mergeCell ref="C16:D16"/>
    <mergeCell ref="C17:D17"/>
    <mergeCell ref="C18:D18"/>
    <mergeCell ref="C19:D19"/>
    <mergeCell ref="C20:D20"/>
    <mergeCell ref="C22:D22"/>
    <mergeCell ref="C30:D30"/>
  </mergeCells>
  <pageMargins left="0.7" right="0.7" top="0.75" bottom="0.75" header="0.3" footer="0.3"/>
  <pageSetup paperSize="9" scale="6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70" workbookViewId="0">
      <selection activeCell="F4" sqref="F4"/>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10" width="15.6640625" customWidth="1"/>
    <col min="11" max="11" width="23.33203125" customWidth="1"/>
    <col min="12" max="12" width="42.44140625" customWidth="1"/>
    <col min="13" max="13" width="22.5546875" customWidth="1"/>
  </cols>
  <sheetData>
    <row r="1" spans="1:11" ht="49.5" customHeight="1" thickBot="1" x14ac:dyDescent="0.35">
      <c r="A1" s="7" t="s">
        <v>144</v>
      </c>
      <c r="B1" s="207" t="str">
        <f>Ūdenssaimniec_ESOŠS_VĒRTĒJUMS!B1</f>
        <v>OZOLNIEKI</v>
      </c>
      <c r="C1" s="208"/>
      <c r="D1" s="208"/>
      <c r="E1" s="69"/>
      <c r="F1" s="52"/>
    </row>
    <row r="2" spans="1:11" ht="21.75" customHeight="1" x14ac:dyDescent="0.3">
      <c r="A2" s="5"/>
      <c r="B2" s="6"/>
      <c r="C2" s="6"/>
      <c r="D2" s="6"/>
      <c r="E2" s="6"/>
    </row>
    <row r="3" spans="1:11" s="4" customFormat="1" ht="18" customHeight="1" x14ac:dyDescent="0.3">
      <c r="A3" s="164" t="s">
        <v>36</v>
      </c>
      <c r="B3" s="164"/>
      <c r="C3" s="164"/>
      <c r="D3" s="164"/>
      <c r="E3" s="70"/>
    </row>
    <row r="4" spans="1:11" ht="29.4" customHeight="1" x14ac:dyDescent="0.3">
      <c r="A4" s="37" t="s">
        <v>44</v>
      </c>
      <c r="B4" s="28">
        <v>129376</v>
      </c>
      <c r="C4" s="26"/>
      <c r="D4" s="19"/>
      <c r="E4" s="71"/>
    </row>
    <row r="5" spans="1:11" ht="28.8" x14ac:dyDescent="0.3">
      <c r="A5" s="20" t="s">
        <v>37</v>
      </c>
      <c r="B5" s="143">
        <v>129183</v>
      </c>
      <c r="C5" s="30">
        <f>B5/B4</f>
        <v>0.99850822409102147</v>
      </c>
      <c r="D5" s="149"/>
      <c r="E5" s="72"/>
    </row>
    <row r="6" spans="1:11" ht="28.8" x14ac:dyDescent="0.3">
      <c r="A6" s="20" t="s">
        <v>88</v>
      </c>
      <c r="B6" s="28">
        <v>193</v>
      </c>
      <c r="C6" s="27">
        <f>B6/B4</f>
        <v>1.4917759089784813E-3</v>
      </c>
      <c r="D6" s="10"/>
      <c r="E6" s="72"/>
      <c r="F6" s="52"/>
    </row>
    <row r="7" spans="1:11" ht="43.2" x14ac:dyDescent="0.3">
      <c r="A7" s="56" t="s">
        <v>95</v>
      </c>
      <c r="B7" s="31" t="s">
        <v>38</v>
      </c>
      <c r="C7" s="31" t="s">
        <v>39</v>
      </c>
      <c r="D7" s="31" t="s">
        <v>41</v>
      </c>
      <c r="E7" s="31" t="s">
        <v>140</v>
      </c>
      <c r="F7" s="31" t="s">
        <v>43</v>
      </c>
      <c r="G7" s="31" t="s">
        <v>42</v>
      </c>
      <c r="H7" s="31" t="s">
        <v>56</v>
      </c>
      <c r="I7" s="31" t="s">
        <v>45</v>
      </c>
      <c r="J7" s="31" t="s">
        <v>54</v>
      </c>
      <c r="K7" s="31" t="s">
        <v>55</v>
      </c>
    </row>
    <row r="8" spans="1:11" s="33" customFormat="1" ht="57.6" x14ac:dyDescent="0.3">
      <c r="A8" s="97" t="s">
        <v>163</v>
      </c>
      <c r="B8" s="98" t="s">
        <v>162</v>
      </c>
      <c r="C8" s="98">
        <v>2013</v>
      </c>
      <c r="D8" s="98">
        <v>800</v>
      </c>
      <c r="E8" s="120">
        <v>2000</v>
      </c>
      <c r="F8" s="98">
        <v>166410.85</v>
      </c>
      <c r="G8" s="98" t="s">
        <v>164</v>
      </c>
      <c r="H8" s="98"/>
      <c r="I8" s="204">
        <v>207333.93</v>
      </c>
      <c r="J8" s="148" t="s">
        <v>192</v>
      </c>
      <c r="K8" s="100" t="s">
        <v>160</v>
      </c>
    </row>
    <row r="9" spans="1:11" s="33" customFormat="1" x14ac:dyDescent="0.3">
      <c r="A9" s="97" t="s">
        <v>179</v>
      </c>
      <c r="B9" s="98" t="s">
        <v>162</v>
      </c>
      <c r="C9" s="98"/>
      <c r="D9" s="98"/>
      <c r="E9" s="98"/>
      <c r="F9" s="98"/>
      <c r="G9" s="98"/>
      <c r="H9" s="98">
        <v>17</v>
      </c>
      <c r="I9" s="205"/>
      <c r="J9" s="99"/>
      <c r="K9" s="99"/>
    </row>
    <row r="10" spans="1:11" s="33" customFormat="1" x14ac:dyDescent="0.3">
      <c r="A10" s="97" t="s">
        <v>180</v>
      </c>
      <c r="B10" s="98" t="s">
        <v>162</v>
      </c>
      <c r="C10" s="98"/>
      <c r="D10" s="98"/>
      <c r="E10" s="98"/>
      <c r="F10" s="98"/>
      <c r="G10" s="98"/>
      <c r="H10" s="98">
        <v>29</v>
      </c>
      <c r="I10" s="206"/>
      <c r="J10" s="99"/>
      <c r="K10" s="99"/>
    </row>
    <row r="11" spans="1:11" s="33" customFormat="1" ht="77.400000000000006" customHeight="1" x14ac:dyDescent="0.3">
      <c r="A11" s="78" t="s">
        <v>147</v>
      </c>
      <c r="B11" s="215" t="s">
        <v>161</v>
      </c>
      <c r="C11" s="216"/>
      <c r="D11" s="32"/>
      <c r="E11" s="32"/>
      <c r="F11" s="32"/>
      <c r="G11" s="32"/>
      <c r="H11" s="32"/>
      <c r="I11" s="32"/>
      <c r="J11" s="76"/>
      <c r="K11" s="76"/>
    </row>
    <row r="12" spans="1:11" s="33" customFormat="1" x14ac:dyDescent="0.3">
      <c r="A12" s="32"/>
      <c r="B12" s="32"/>
      <c r="C12" s="32"/>
      <c r="D12" s="32"/>
      <c r="E12" s="32"/>
      <c r="F12" s="32"/>
      <c r="G12" s="32"/>
      <c r="H12" s="32"/>
      <c r="I12" s="32"/>
      <c r="J12" s="76"/>
      <c r="K12" s="76"/>
    </row>
    <row r="13" spans="1:11" ht="46.95" customHeight="1" x14ac:dyDescent="0.3">
      <c r="A13" s="31" t="s">
        <v>40</v>
      </c>
      <c r="B13" s="31" t="s">
        <v>83</v>
      </c>
      <c r="C13" s="31" t="s">
        <v>141</v>
      </c>
      <c r="D13" s="31" t="s">
        <v>48</v>
      </c>
      <c r="E13" s="32"/>
      <c r="F13" s="33"/>
    </row>
    <row r="14" spans="1:11" x14ac:dyDescent="0.3">
      <c r="A14" s="209" t="s">
        <v>46</v>
      </c>
      <c r="B14" s="35" t="s">
        <v>49</v>
      </c>
      <c r="C14" s="102">
        <v>442.5</v>
      </c>
      <c r="D14" s="102">
        <v>6.4</v>
      </c>
      <c r="E14" s="73"/>
      <c r="F14" s="33"/>
    </row>
    <row r="15" spans="1:11" x14ac:dyDescent="0.3">
      <c r="A15" s="210"/>
      <c r="B15" s="35" t="s">
        <v>50</v>
      </c>
      <c r="C15" s="102">
        <v>690</v>
      </c>
      <c r="D15" s="102">
        <v>52</v>
      </c>
      <c r="E15" s="73"/>
      <c r="F15" s="33"/>
    </row>
    <row r="16" spans="1:11" x14ac:dyDescent="0.3">
      <c r="A16" s="210"/>
      <c r="B16" s="35" t="s">
        <v>51</v>
      </c>
      <c r="C16" s="102">
        <v>220</v>
      </c>
      <c r="D16" s="102">
        <v>12.875</v>
      </c>
      <c r="E16" s="73"/>
      <c r="F16" s="33"/>
    </row>
    <row r="17" spans="1:6" x14ac:dyDescent="0.3">
      <c r="A17" s="210"/>
      <c r="B17" s="35" t="s">
        <v>52</v>
      </c>
      <c r="C17" s="102">
        <v>92</v>
      </c>
      <c r="D17" s="102">
        <v>41.35</v>
      </c>
      <c r="E17" s="73"/>
      <c r="F17" s="33"/>
    </row>
    <row r="18" spans="1:6" x14ac:dyDescent="0.3">
      <c r="A18" s="210"/>
      <c r="B18" s="35" t="s">
        <v>53</v>
      </c>
      <c r="C18" s="102">
        <v>10.275</v>
      </c>
      <c r="D18" s="102">
        <v>7.3250000000000002</v>
      </c>
      <c r="E18" s="73"/>
      <c r="F18" s="33"/>
    </row>
    <row r="19" spans="1:6" ht="28.8" x14ac:dyDescent="0.3">
      <c r="A19" s="211"/>
      <c r="B19" s="74" t="s">
        <v>142</v>
      </c>
      <c r="C19" s="102">
        <v>3092</v>
      </c>
      <c r="D19" s="101"/>
      <c r="E19" s="73"/>
      <c r="F19" s="33"/>
    </row>
    <row r="20" spans="1:6" ht="29.4" customHeight="1" x14ac:dyDescent="0.3">
      <c r="A20" s="212" t="s">
        <v>47</v>
      </c>
      <c r="B20" s="36" t="s">
        <v>49</v>
      </c>
      <c r="C20" s="39"/>
      <c r="D20" s="39"/>
      <c r="E20" s="73"/>
      <c r="F20" s="33"/>
    </row>
    <row r="21" spans="1:6" x14ac:dyDescent="0.3">
      <c r="A21" s="213"/>
      <c r="B21" s="36" t="s">
        <v>50</v>
      </c>
      <c r="C21" s="39"/>
      <c r="D21" s="39"/>
      <c r="E21" s="73"/>
      <c r="F21" s="33"/>
    </row>
    <row r="22" spans="1:6" x14ac:dyDescent="0.3">
      <c r="A22" s="213"/>
      <c r="B22" s="36" t="s">
        <v>51</v>
      </c>
      <c r="C22" s="39"/>
      <c r="D22" s="39"/>
      <c r="E22" s="73"/>
      <c r="F22" s="33"/>
    </row>
    <row r="23" spans="1:6" x14ac:dyDescent="0.3">
      <c r="A23" s="213"/>
      <c r="B23" s="36" t="s">
        <v>52</v>
      </c>
      <c r="C23" s="39"/>
      <c r="D23" s="39"/>
      <c r="E23" s="73"/>
      <c r="F23" s="33"/>
    </row>
    <row r="24" spans="1:6" x14ac:dyDescent="0.3">
      <c r="A24" s="213"/>
      <c r="B24" s="36" t="s">
        <v>53</v>
      </c>
      <c r="C24" s="39"/>
      <c r="D24" s="39"/>
      <c r="E24" s="73"/>
      <c r="F24" s="33"/>
    </row>
    <row r="25" spans="1:6" ht="28.8" x14ac:dyDescent="0.3">
      <c r="A25" s="214"/>
      <c r="B25" s="74" t="s">
        <v>142</v>
      </c>
      <c r="C25" s="39"/>
      <c r="D25" s="26"/>
    </row>
  </sheetData>
  <mergeCells count="6">
    <mergeCell ref="I8:I10"/>
    <mergeCell ref="B1:D1"/>
    <mergeCell ref="A3:D3"/>
    <mergeCell ref="A14:A19"/>
    <mergeCell ref="A20:A25"/>
    <mergeCell ref="B11:C11"/>
  </mergeCells>
  <pageMargins left="0.7" right="0.7" top="0.75" bottom="0.75" header="0.3" footer="0.3"/>
  <pageSetup paperSize="9" scale="5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view="pageBreakPreview" zoomScale="60" zoomScaleNormal="70" workbookViewId="0">
      <selection activeCell="J18" sqref="J18"/>
    </sheetView>
  </sheetViews>
  <sheetFormatPr defaultRowHeight="14.4" x14ac:dyDescent="0.3"/>
  <cols>
    <col min="1" max="1" width="53.44140625" style="3" customWidth="1"/>
    <col min="2" max="2" width="46.5546875" customWidth="1"/>
    <col min="3" max="3" width="24.44140625" customWidth="1"/>
    <col min="4" max="4" width="18" customWidth="1"/>
    <col min="5" max="5" width="13.33203125" customWidth="1"/>
    <col min="6" max="6" width="14" customWidth="1"/>
    <col min="7" max="7" width="14.33203125" customWidth="1"/>
    <col min="8" max="8" width="12.6640625" customWidth="1"/>
    <col min="9" max="9" width="9.109375" customWidth="1"/>
    <col min="10" max="10" width="42.44140625" customWidth="1"/>
    <col min="11" max="11" width="22.5546875" customWidth="1"/>
  </cols>
  <sheetData>
    <row r="1" spans="1:10" ht="49.5" customHeight="1" thickBot="1" x14ac:dyDescent="0.35">
      <c r="A1" s="7" t="s">
        <v>144</v>
      </c>
      <c r="B1" s="207" t="str">
        <f>Ūdenssaimniec_ESOŠS_VĒRTĒJUMS!B1</f>
        <v>OZOLNIEKI</v>
      </c>
      <c r="C1" s="208"/>
      <c r="D1" s="52"/>
    </row>
    <row r="2" spans="1:10" ht="21.75" customHeight="1" x14ac:dyDescent="0.3">
      <c r="A2" s="5"/>
      <c r="B2" s="6"/>
      <c r="C2" s="6"/>
    </row>
    <row r="3" spans="1:10" s="4" customFormat="1" ht="18" customHeight="1" x14ac:dyDescent="0.3">
      <c r="A3" s="164" t="s">
        <v>62</v>
      </c>
      <c r="B3" s="164"/>
      <c r="C3" s="164"/>
    </row>
    <row r="4" spans="1:10" s="42" customFormat="1" ht="30" customHeight="1" x14ac:dyDescent="0.3">
      <c r="A4" s="43" t="s">
        <v>60</v>
      </c>
      <c r="B4" s="44" t="s">
        <v>152</v>
      </c>
      <c r="C4" s="26"/>
    </row>
    <row r="5" spans="1:10" s="42" customFormat="1" ht="30" customHeight="1" x14ac:dyDescent="0.3">
      <c r="A5" s="43" t="s">
        <v>61</v>
      </c>
      <c r="B5" s="87">
        <v>2728083</v>
      </c>
      <c r="C5" s="26"/>
      <c r="G5" s="91"/>
    </row>
    <row r="6" spans="1:10" s="42" customFormat="1" ht="48" customHeight="1" x14ac:dyDescent="0.3">
      <c r="A6" s="43" t="s">
        <v>104</v>
      </c>
      <c r="B6" s="87">
        <v>751173</v>
      </c>
      <c r="C6" s="26"/>
      <c r="D6" s="41"/>
      <c r="F6" s="93"/>
      <c r="G6" s="93"/>
      <c r="H6" s="93"/>
      <c r="I6" s="93"/>
      <c r="J6" s="92"/>
    </row>
    <row r="7" spans="1:10" s="42" customFormat="1" ht="34.5" customHeight="1" x14ac:dyDescent="0.3">
      <c r="A7" s="43" t="s">
        <v>103</v>
      </c>
      <c r="B7" s="87">
        <f>52620</f>
        <v>52620</v>
      </c>
      <c r="C7" s="26"/>
      <c r="D7" s="88"/>
      <c r="F7" s="93"/>
      <c r="G7" s="93"/>
      <c r="H7" s="93"/>
      <c r="I7" s="93"/>
      <c r="J7" s="92"/>
    </row>
    <row r="8" spans="1:10" s="42" customFormat="1" ht="34.5" customHeight="1" x14ac:dyDescent="0.3">
      <c r="A8" s="43" t="s">
        <v>84</v>
      </c>
      <c r="B8" s="87">
        <v>100</v>
      </c>
      <c r="C8" s="26"/>
      <c r="D8" s="88"/>
      <c r="E8" s="90"/>
      <c r="F8" s="93"/>
      <c r="G8" s="93"/>
      <c r="H8" s="93"/>
      <c r="I8" s="93"/>
      <c r="J8" s="92"/>
    </row>
    <row r="9" spans="1:10" s="42" customFormat="1" x14ac:dyDescent="0.3">
      <c r="A9" s="47"/>
      <c r="B9" s="48"/>
      <c r="C9" s="48"/>
      <c r="D9" s="41"/>
      <c r="F9" s="89"/>
      <c r="G9" s="89"/>
    </row>
    <row r="10" spans="1:10" ht="29.4" customHeight="1" x14ac:dyDescent="0.3">
      <c r="A10" s="37" t="s">
        <v>57</v>
      </c>
      <c r="B10" s="82">
        <v>1.49</v>
      </c>
      <c r="C10" s="26"/>
      <c r="D10" s="40"/>
    </row>
    <row r="11" spans="1:10" x14ac:dyDescent="0.3">
      <c r="A11" s="20" t="s">
        <v>59</v>
      </c>
      <c r="B11" s="79">
        <v>0.6</v>
      </c>
      <c r="C11" s="30">
        <f>B11/B10</f>
        <v>0.40268456375838924</v>
      </c>
    </row>
    <row r="12" spans="1:10" x14ac:dyDescent="0.3">
      <c r="A12" s="20" t="s">
        <v>58</v>
      </c>
      <c r="B12" s="79">
        <v>0.89</v>
      </c>
      <c r="C12" s="27">
        <f>B12/B10</f>
        <v>0.59731543624161076</v>
      </c>
    </row>
    <row r="13" spans="1:10" ht="43.2" x14ac:dyDescent="0.3">
      <c r="A13" s="45" t="s">
        <v>143</v>
      </c>
      <c r="B13" s="86" t="s">
        <v>154</v>
      </c>
      <c r="C13" s="155" t="s">
        <v>155</v>
      </c>
    </row>
    <row r="14" spans="1:10" ht="61.2" customHeight="1" x14ac:dyDescent="0.3">
      <c r="A14" s="45" t="s">
        <v>105</v>
      </c>
      <c r="B14" s="95">
        <v>197912.23</v>
      </c>
      <c r="C14" s="217" t="s">
        <v>206</v>
      </c>
      <c r="E14" s="3"/>
    </row>
    <row r="15" spans="1:10" x14ac:dyDescent="0.3">
      <c r="A15" s="60" t="s">
        <v>106</v>
      </c>
      <c r="B15" s="95">
        <v>112101</v>
      </c>
      <c r="C15" s="218"/>
    </row>
    <row r="16" spans="1:10" ht="78.599999999999994" customHeight="1" x14ac:dyDescent="0.3">
      <c r="A16" s="81" t="s">
        <v>66</v>
      </c>
      <c r="B16" s="80" t="s">
        <v>156</v>
      </c>
      <c r="C16" s="59"/>
      <c r="D16" s="40"/>
    </row>
    <row r="17" spans="1:4" ht="65.25" customHeight="1" x14ac:dyDescent="0.3">
      <c r="A17" s="83" t="s">
        <v>24</v>
      </c>
      <c r="B17" s="80" t="s">
        <v>153</v>
      </c>
      <c r="C17" s="59"/>
    </row>
    <row r="18" spans="1:4" ht="61.8" customHeight="1" x14ac:dyDescent="0.3">
      <c r="A18" s="83" t="s">
        <v>89</v>
      </c>
      <c r="B18" s="80" t="s">
        <v>157</v>
      </c>
      <c r="C18" s="59"/>
      <c r="D18" s="52"/>
    </row>
    <row r="19" spans="1:4" ht="15.6" customHeight="1" x14ac:dyDescent="0.3">
      <c r="A19" s="219" t="s">
        <v>63</v>
      </c>
      <c r="B19" s="220"/>
      <c r="C19" s="219"/>
    </row>
    <row r="20" spans="1:4" x14ac:dyDescent="0.3">
      <c r="A20" s="37" t="s">
        <v>64</v>
      </c>
      <c r="B20" s="79">
        <v>0.81</v>
      </c>
      <c r="C20" s="26"/>
    </row>
    <row r="21" spans="1:4" x14ac:dyDescent="0.3">
      <c r="A21" s="45" t="s">
        <v>107</v>
      </c>
      <c r="B21" s="96">
        <v>108872.91</v>
      </c>
      <c r="C21" s="217" t="s">
        <v>206</v>
      </c>
    </row>
    <row r="22" spans="1:4" x14ac:dyDescent="0.3">
      <c r="A22" s="45" t="s">
        <v>108</v>
      </c>
      <c r="B22" s="96">
        <v>88336</v>
      </c>
      <c r="C22" s="218"/>
    </row>
    <row r="23" spans="1:4" ht="78.599999999999994" customHeight="1" x14ac:dyDescent="0.3">
      <c r="A23" s="84" t="s">
        <v>65</v>
      </c>
      <c r="B23" s="80" t="s">
        <v>158</v>
      </c>
      <c r="C23" s="26"/>
    </row>
    <row r="24" spans="1:4" ht="64.5" customHeight="1" x14ac:dyDescent="0.3">
      <c r="A24" s="84" t="s">
        <v>24</v>
      </c>
      <c r="B24" s="85" t="s">
        <v>153</v>
      </c>
      <c r="C24" s="26"/>
    </row>
    <row r="25" spans="1:4" ht="52.5" customHeight="1" x14ac:dyDescent="0.3">
      <c r="A25" s="84" t="s">
        <v>67</v>
      </c>
      <c r="B25" s="85" t="s">
        <v>159</v>
      </c>
      <c r="C25" s="26"/>
    </row>
    <row r="26" spans="1:4" x14ac:dyDescent="0.3">
      <c r="A26" s="52"/>
    </row>
  </sheetData>
  <mergeCells count="5">
    <mergeCell ref="C21:C22"/>
    <mergeCell ref="B1:C1"/>
    <mergeCell ref="A3:C3"/>
    <mergeCell ref="A19:C19"/>
    <mergeCell ref="C14:C15"/>
  </mergeCells>
  <pageMargins left="0.7" right="0.7" top="0.75" bottom="0.75" header="0.3" footer="0.3"/>
  <pageSetup paperSize="9" scale="52" orientation="landscape"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Ekonomiskais_novērtējums!Drukas_apgabals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2020-03-23T09:52:42Z</dcterms:modified>
</cp:coreProperties>
</file>