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A653C528-B732-47F6-8749-C8134648BA8B}" xr6:coauthVersionLast="45" xr6:coauthVersionMax="45" xr10:uidLastSave="{00000000-0000-0000-0000-000000000000}"/>
  <bookViews>
    <workbookView xWindow="-108" yWindow="-108" windowWidth="23256" windowHeight="12576" tabRatio="763" activeTab="3"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2">Ūdenssaimniec_ESOŠS_VĒRTĒJUMS!$A$1:$H$43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9" i="1" l="1"/>
  <c r="H32" i="1" l="1"/>
  <c r="H35" i="1" l="1"/>
  <c r="H28" i="1"/>
  <c r="H23" i="1"/>
  <c r="H19" i="1"/>
  <c r="H15" i="1"/>
  <c r="H11" i="1"/>
  <c r="C27" i="7" l="1"/>
  <c r="C26" i="7"/>
  <c r="B1" i="9"/>
  <c r="B1" i="8"/>
  <c r="C12" i="9"/>
  <c r="C11" i="9"/>
  <c r="C5" i="8"/>
  <c r="C6" i="8"/>
  <c r="C10" i="7"/>
  <c r="D10" i="7"/>
  <c r="B10" i="7"/>
  <c r="C7" i="7"/>
  <c r="C8" i="7"/>
  <c r="D23" i="1" l="1"/>
  <c r="D15" i="1"/>
  <c r="D28" i="1"/>
  <c r="D19" i="1"/>
  <c r="D35" i="1"/>
  <c r="D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B29" authorId="0" shapeId="0" xr:uid="{AFB034E1-F941-4A29-A815-05D8A047393A}">
      <text>
        <r>
          <rPr>
            <b/>
            <sz val="9"/>
            <color indexed="81"/>
            <rFont val="Tahoma"/>
            <family val="2"/>
          </rPr>
          <t>Autors:</t>
        </r>
        <r>
          <rPr>
            <sz val="9"/>
            <color indexed="81"/>
            <rFont val="Tahoma"/>
            <family val="2"/>
          </rPr>
          <t xml:space="preserve">
ir 2015.gada TEP ar programmu</t>
        </r>
      </text>
    </comment>
    <comment ref="B31" authorId="0" shapeId="0" xr:uid="{D8A6FB8D-A84B-4E12-AE0C-C2ED971B0839}">
      <text>
        <r>
          <rPr>
            <b/>
            <sz val="9"/>
            <color indexed="81"/>
            <rFont val="Tahoma"/>
            <family val="2"/>
          </rPr>
          <t>Autors:</t>
        </r>
        <r>
          <rPr>
            <sz val="9"/>
            <color indexed="81"/>
            <rFont val="Tahoma"/>
            <family val="2"/>
          </rPr>
          <t xml:space="preserve">
arī betona akas izklāj (torket) - grodu aku rekonstrukcija (betona)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B7" authorId="0" shapeId="0" xr:uid="{00000000-0006-0000-0100-000001000000}">
      <text>
        <r>
          <rPr>
            <b/>
            <sz val="9"/>
            <color indexed="81"/>
            <rFont val="Tahoma"/>
            <family val="2"/>
          </rPr>
          <t>Autors:</t>
        </r>
        <r>
          <rPr>
            <sz val="9"/>
            <color indexed="81"/>
            <rFont val="Tahoma"/>
            <family val="2"/>
          </rPr>
          <t xml:space="preserve">
Vidējie ieņēmumi Vidzemē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D37" authorId="0" shapeId="0" xr:uid="{00000000-0006-0000-0200-000002000000}">
      <text>
        <r>
          <rPr>
            <b/>
            <sz val="9"/>
            <color indexed="81"/>
            <rFont val="Tahoma"/>
            <family val="2"/>
          </rPr>
          <t>Autors:</t>
        </r>
        <r>
          <rPr>
            <sz val="9"/>
            <color indexed="81"/>
            <rFont val="Tahoma"/>
            <family val="2"/>
          </rPr>
          <t xml:space="preserve">
216 m3/h</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B7" authorId="0" shapeId="0" xr:uid="{00000000-0006-0000-0400-000001000000}">
      <text>
        <r>
          <rPr>
            <b/>
            <sz val="9"/>
            <color indexed="81"/>
            <rFont val="Tahoma"/>
            <family val="2"/>
            <charset val="186"/>
          </rPr>
          <t>Autors:</t>
        </r>
        <r>
          <rPr>
            <sz val="9"/>
            <color indexed="81"/>
            <rFont val="Tahoma"/>
            <family val="2"/>
            <charset val="186"/>
          </rPr>
          <t xml:space="preserve">
05.11.2007.- 20.11.2020. SEB
12.08.2015.- 11.08.2025. SEB
20.04.2018.- 10.04.2025. SEB
24.04.2019.- 21.12.2026. SEB
30.08.2016.-30.09.2025. SWEDBANKA
20.06.2011.- 20.03.2026. VALSTS KASE</t>
        </r>
      </text>
    </comment>
  </commentList>
</comments>
</file>

<file path=xl/sharedStrings.xml><?xml version="1.0" encoding="utf-8"?>
<sst xmlns="http://schemas.openxmlformats.org/spreadsheetml/2006/main" count="251" uniqueCount="194">
  <si>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</si>
  <si>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</si>
  <si>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</si>
  <si>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</si>
  <si>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</si>
  <si>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</si>
  <si>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</si>
  <si>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</si>
  <si>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</si>
  <si>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</si>
  <si>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</si>
  <si>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</si>
  <si>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</si>
  <si>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</si>
  <si>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</si>
  <si>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</si>
  <si>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</si>
  <si>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</si>
  <si>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</si>
  <si>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</si>
  <si>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</si>
  <si>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</si>
  <si>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</si>
  <si>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</si>
  <si>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</si>
  <si>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</si>
  <si>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</si>
  <si>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</si>
  <si>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</si>
  <si>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</si>
  <si>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</si>
  <si>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</si>
  <si>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</si>
  <si>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</si>
  <si>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</si>
  <si>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</si>
  <si>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</si>
  <si>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</si>
  <si>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</si>
  <si>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</si>
  <si>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</si>
  <si>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</si>
  <si>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</si>
  <si>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</si>
  <si>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</si>
  <si>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</si>
  <si>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</si>
  <si>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</si>
  <si>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</si>
  <si>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</si>
  <si>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</si>
  <si>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</si>
  <si>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</si>
  <si>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</si>
  <si>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</si>
  <si>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</si>
  <si>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</si>
  <si>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</si>
  <si>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</si>
  <si>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</si>
  <si>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</si>
  <si>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</si>
  <si>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</si>
  <si>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</si>
  <si>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</si>
  <si>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</si>
  <si>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</si>
  <si>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</si>
  <si>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</si>
  <si>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</si>
  <si>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</si>
  <si>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</si>
  <si>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</si>
  <si>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</si>
  <si>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</si>
  <si>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</si>
  <si>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</si>
  <si>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</si>
  <si>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</si>
  <si>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</si>
  <si>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</si>
  <si>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</si>
  <si>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</si>
  <si>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</si>
  <si>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</si>
  <si>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</si>
  <si>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</si>
  <si>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</si>
  <si>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</si>
  <si>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</si>
  <si>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</si>
  <si>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</si>
  <si>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</si>
  <si>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</si>
  <si>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</si>
  <si>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</si>
  <si>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</si>
  <si>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</si>
  <si>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</si>
  <si>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</si>
  <si>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</si>
  <si>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</si>
  <si>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</si>
  <si>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</si>
  <si>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</si>
  <si>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</si>
  <si>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</si>
  <si>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</si>
  <si>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</si>
  <si>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</si>
  <si>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</si>
  <si>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</si>
  <si>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</si>
  <si>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</si>
  <si>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</si>
  <si>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</si>
  <si>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</si>
  <si>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</si>
  <si>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</si>
  <si>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</si>
  <si>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</si>
  <si>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</si>
  <si>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</si>
  <si>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</si>
  <si>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</si>
  <si>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</si>
  <si>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</si>
  <si>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</si>
  <si>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</si>
  <si>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</si>
  <si>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</si>
  <si>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</si>
  <si>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</si>
  <si>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</si>
  <si>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</si>
  <si>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</si>
  <si>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</si>
  <si>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</si>
  <si>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</si>
  <si>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</si>
  <si>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</si>
  <si>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</si>
  <si>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</si>
  <si>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</si>
  <si>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</si>
  <si>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AS "MADONAS ŪDENS"</t>
  </si>
  <si>
    <t>Jā, Apstiprināta AS Madonas ūdens akcionāru sapulcē, 2019. gada 6. novembrī</t>
  </si>
  <si>
    <t>AS Madonas ūdens</t>
  </si>
  <si>
    <t>Raiņa iela 54</t>
  </si>
  <si>
    <t>Madonas NAI</t>
  </si>
  <si>
    <t>2001/2010</t>
  </si>
  <si>
    <t>AS “MADONAS ŪDENS”</t>
  </si>
  <si>
    <t>7 542 758,00</t>
  </si>
  <si>
    <t xml:space="preserve">5 463,98-kreditori
474 532,57-aizņēmumi
</t>
  </si>
  <si>
    <t>6,61 EUR/m3</t>
  </si>
  <si>
    <t>516 798- pēc SPRK, ar kred.atm.</t>
  </si>
  <si>
    <t>417 462-pēc SPRK, ar kred.atm.</t>
  </si>
  <si>
    <t>Nē</t>
  </si>
  <si>
    <t>31.12.2021.</t>
  </si>
  <si>
    <t>AS Madonas ūdens izsniedz bezprocentu kredītu, pieslēguma izveidošanai. Šo iespēju izmantojušas 15 mājsaimniecības</t>
  </si>
  <si>
    <t>Saules paneļu ar kopējo jaudu 48,4 kW uzstādīšana</t>
  </si>
  <si>
    <t xml:space="preserve">Presētas dūņas tiek nodotas lauksaimniekiem. </t>
  </si>
  <si>
    <t>NAI jauda ir pietiekama, lai attīritu arī DKS ievesto apjomu</t>
  </si>
  <si>
    <t>Sedz</t>
  </si>
  <si>
    <t>Pašvaldības līdzfinansējums, caur pamatkapitāla palielinājumu</t>
  </si>
  <si>
    <t>Gan darbības stratēģija, gan 2015.gadā aktualizēts TEP.</t>
  </si>
  <si>
    <r>
      <t xml:space="preserve">Kopējais iedzīvotāju skaits pilsētā (ciemā) </t>
    </r>
    <r>
      <rPr>
        <b/>
        <sz val="12"/>
        <color rgb="FFFF0000"/>
        <rFont val="Calibri"/>
        <family val="2"/>
        <scheme val="minor"/>
      </rPr>
      <t>(01.01.2020)</t>
    </r>
  </si>
  <si>
    <r>
      <t xml:space="preserve">Aglomerācijas iedzīvotāju skaits uz </t>
    </r>
    <r>
      <rPr>
        <b/>
        <sz val="12"/>
        <color rgb="FFFF0000"/>
        <rFont val="Calibri"/>
        <family val="2"/>
        <scheme val="minor"/>
      </rPr>
      <t>(01.01.2020)</t>
    </r>
  </si>
  <si>
    <t>Mazāk, jo regulāri ir profilakse, apkopes.</t>
  </si>
  <si>
    <t>1 zināma par ko maksā - privāts</t>
  </si>
  <si>
    <t>IR atdalīta</t>
  </si>
  <si>
    <t>NAI, pieņemšanas punkts ar uzskaiti, identifikāciju, SCADA savienots.</t>
  </si>
  <si>
    <t>Raiņa iela 54, rezervuāri 2*350</t>
  </si>
  <si>
    <t xml:space="preserve">Neizmantoto ūdens urbumu tamponēšana - 7gb. Ūdenstorņa demontāža (Madona 2) + 2 torņi Lazdonā </t>
  </si>
  <si>
    <t>.</t>
  </si>
  <si>
    <t xml:space="preserve">Dūņu lauks ar jumtu (2500m2), dūņu jaukšanai un komposta gatavošanai, + aprīkojums. </t>
  </si>
  <si>
    <t>Dūņu atūdeņotāja rekonstrukcija NAI (esošās no 1998.g.)</t>
  </si>
  <si>
    <t>Tas ir komersantam ārējām, kas ielaiž NAI uzskaitē.</t>
  </si>
  <si>
    <t xml:space="preserve">Ir ieviests, reģistrs pieejams pašvaldības mājaslapā www.madona.lv. Reģistrē pašvaldība. Ir Madonas ūdens, Kalsnavas un bērzaunes komunālais, SIA "Āres M", būs degumnieki, liezēre. Madonas ūdens nosaka, kur var vest - </t>
  </si>
  <si>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</si>
  <si>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</si>
  <si>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</si>
  <si>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</si>
  <si>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SIA "Madonas ūdens"</t>
  </si>
  <si>
    <t>30.01.2020.</t>
  </si>
  <si>
    <t>Gundars Dambenieks, Jānis Bergmanis</t>
  </si>
  <si>
    <t>Jānis Bergmanis</t>
  </si>
  <si>
    <t>26.01.2012. Protokols Nr.2</t>
  </si>
  <si>
    <t>Aprakstīt plānotās izmaiņas un to pamatojumu - Plānots paplašināt aglomerāciju ar 2019. gadā Madonas pilsētas kanalizācijas tīklam pievienoto Sarkaņu ciemu. 2019.gadā pievilka ūdeni un kanalizāciju (NAI ved uz Ļaudonu). Ir jau reāli 100% pārklājums, nav visi vēl pieslēgumi</t>
  </si>
  <si>
    <t>Pēc CSP vidējie dati Vidzemē - 467.41</t>
  </si>
  <si>
    <t>Jā</t>
  </si>
  <si>
    <t>Ir atdalīta, bet lietus ūdeņus apsaimnieko pilsēta</t>
  </si>
  <si>
    <t>Kopā ar lietus ūdeņiem (pret novadīto un rēķiniem)</t>
  </si>
  <si>
    <t>MADONA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</si>
</sst>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9"/>
      <color indexed="81"/>
      <name val="Tahoma"/>
      <family val="2"/>
      <charset val="186"/>
    </font>
    <font>
      <b/>
      <sz val="9"/>
      <color indexed="81"/>
      <name val="Tahoma"/>
      <family val="2"/>
      <charset val="186"/>
    </font>
    <font>
      <sz val="9"/>
      <color indexed="81"/>
      <name val="Tahoma"/>
      <family val="2"/>
    </font>
    <font>
      <b/>
      <sz val="9"/>
      <color indexed="81"/>
      <name val="Tahoma"/>
      <family val="2"/>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2" fillId="0" borderId="0"/>
  </cellStyleXfs>
  <cellXfs count="168">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0" fontId="21" fillId="0" borderId="1" xfId="0" applyFont="1" applyBorder="1" applyAlignment="1">
      <alignment wrapText="1"/>
    </xf>
    <xf numFmtId="0" fontId="16" fillId="0" borderId="8" xfId="0" applyFont="1" applyBorder="1" applyAlignment="1">
      <alignment wrapText="1"/>
    </xf>
    <xf numFmtId="0" fontId="3" fillId="0" borderId="15"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3" fontId="14" fillId="4" borderId="1" xfId="0" applyNumberFormat="1" applyFont="1" applyFill="1" applyBorder="1" applyAlignment="1">
      <alignment horizontal="right" wrapText="1"/>
    </xf>
    <xf numFmtId="3" fontId="0" fillId="4" borderId="1" xfId="0" applyNumberFormat="1" applyFill="1" applyBorder="1" applyAlignment="1">
      <alignment horizontal="center" vertical="center"/>
    </xf>
    <xf numFmtId="3" fontId="5" fillId="4" borderId="1" xfId="0" applyNumberFormat="1" applyFont="1" applyFill="1" applyBorder="1" applyAlignment="1">
      <alignment horizontal="center" vertical="center"/>
    </xf>
    <xf numFmtId="3" fontId="5" fillId="4" borderId="1" xfId="0" applyNumberFormat="1" applyFont="1" applyFill="1" applyBorder="1" applyAlignment="1">
      <alignment horizontal="center" wrapText="1"/>
    </xf>
    <xf numFmtId="4" fontId="0" fillId="4" borderId="1" xfId="0" applyNumberFormat="1" applyFill="1" applyBorder="1" applyAlignment="1">
      <alignment horizontal="center" vertical="center"/>
    </xf>
    <xf numFmtId="3" fontId="0" fillId="4" borderId="7" xfId="0" applyNumberFormat="1" applyFill="1" applyBorder="1" applyAlignment="1">
      <alignment horizontal="center" vertical="center"/>
    </xf>
    <xf numFmtId="0" fontId="0" fillId="4" borderId="1" xfId="0" applyFill="1" applyBorder="1" applyAlignment="1">
      <alignment wrapText="1"/>
    </xf>
    <xf numFmtId="3" fontId="16" fillId="2" borderId="1" xfId="0" applyNumberFormat="1" applyFont="1" applyFill="1" applyBorder="1" applyAlignment="1">
      <alignment vertical="top" wrapText="1"/>
    </xf>
    <xf numFmtId="0" fontId="3" fillId="4" borderId="1" xfId="0" applyFont="1" applyFill="1" applyBorder="1" applyAlignment="1">
      <alignment vertical="top" wrapText="1"/>
    </xf>
    <xf numFmtId="0" fontId="21" fillId="4" borderId="1" xfId="0" applyFont="1" applyFill="1" applyBorder="1" applyAlignment="1">
      <alignment horizontal="center" vertical="center" wrapText="1"/>
    </xf>
    <xf numFmtId="0" fontId="0" fillId="4" borderId="1" xfId="0" applyFill="1" applyBorder="1" applyAlignment="1">
      <alignment horizontal="center" vertical="center"/>
    </xf>
    <xf numFmtId="0" fontId="3" fillId="4" borderId="1" xfId="0" applyFont="1" applyFill="1" applyBorder="1" applyAlignment="1">
      <alignment horizontal="center" vertical="top"/>
    </xf>
    <xf numFmtId="0" fontId="23" fillId="0" borderId="0" xfId="0" applyFont="1" applyFill="1"/>
    <xf numFmtId="4" fontId="0" fillId="4" borderId="1" xfId="0" applyNumberFormat="1" applyFill="1" applyBorder="1" applyAlignment="1">
      <alignment horizontal="right" vertical="top"/>
    </xf>
    <xf numFmtId="4" fontId="3" fillId="4" borderId="1" xfId="0" applyNumberFormat="1" applyFont="1" applyFill="1" applyBorder="1" applyAlignment="1">
      <alignment vertical="top"/>
    </xf>
    <xf numFmtId="0" fontId="6" fillId="3" borderId="6"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20" fillId="0" borderId="0" xfId="0" applyFont="1"/>
    <xf numFmtId="0" fontId="20" fillId="0" borderId="0" xfId="0" applyFont="1" applyFill="1" applyBorder="1" applyAlignment="1">
      <alignment horizontal="center"/>
    </xf>
    <xf numFmtId="3" fontId="20" fillId="4" borderId="1" xfId="0" applyNumberFormat="1" applyFont="1" applyFill="1" applyBorder="1" applyAlignment="1">
      <alignment vertical="top" wrapText="1"/>
    </xf>
    <xf numFmtId="3" fontId="20" fillId="4" borderId="1" xfId="0" applyNumberFormat="1" applyFont="1" applyFill="1" applyBorder="1" applyAlignment="1">
      <alignment vertical="top"/>
    </xf>
    <xf numFmtId="3" fontId="20" fillId="4" borderId="11" xfId="0" applyNumberFormat="1" applyFont="1" applyFill="1" applyBorder="1" applyAlignment="1">
      <alignment vertical="top" wrapText="1"/>
    </xf>
    <xf numFmtId="4" fontId="20" fillId="4" borderId="1" xfId="0" applyNumberFormat="1" applyFont="1" applyFill="1" applyBorder="1" applyAlignment="1">
      <alignment vertical="top" wrapText="1"/>
    </xf>
    <xf numFmtId="0" fontId="20" fillId="0" borderId="4" xfId="0" applyFont="1" applyBorder="1" applyAlignment="1">
      <alignment horizontal="center" vertical="center"/>
    </xf>
    <xf numFmtId="0" fontId="20" fillId="0" borderId="1" xfId="0" applyFont="1" applyBorder="1" applyAlignment="1">
      <alignment wrapText="1"/>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6" xfId="0" applyFont="1" applyBorder="1" applyAlignment="1">
      <alignment horizontal="right" vertical="top"/>
    </xf>
    <xf numFmtId="0" fontId="3" fillId="0" borderId="17"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6" xfId="0" applyFont="1" applyBorder="1" applyAlignment="1">
      <alignment horizontal="center" vertical="top"/>
    </xf>
    <xf numFmtId="0" fontId="3" fillId="0" borderId="17"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6" xfId="0" applyNumberFormat="1" applyFont="1" applyBorder="1" applyAlignment="1">
      <alignment horizontal="right" vertical="top"/>
    </xf>
    <xf numFmtId="3" fontId="3" fillId="0" borderId="17" xfId="0" applyNumberFormat="1" applyFont="1" applyBorder="1" applyAlignment="1">
      <alignment horizontal="right" vertical="top"/>
    </xf>
    <xf numFmtId="0" fontId="3" fillId="4" borderId="7" xfId="0" applyFont="1" applyFill="1" applyBorder="1" applyAlignment="1">
      <alignment horizontal="right" vertical="top" wrapText="1"/>
    </xf>
    <xf numFmtId="0" fontId="3" fillId="4" borderId="2" xfId="0" applyFont="1" applyFill="1" applyBorder="1" applyAlignment="1">
      <alignment horizontal="right" vertical="top" wrapText="1"/>
    </xf>
    <xf numFmtId="0" fontId="0" fillId="4" borderId="4"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21"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3" xfId="0" applyFont="1" applyFill="1" applyBorder="1" applyAlignment="1">
      <alignment horizontal="center" vertical="center"/>
    </xf>
    <xf numFmtId="0" fontId="0" fillId="4" borderId="14" xfId="0" applyFont="1" applyFill="1" applyBorder="1" applyAlignment="1">
      <alignment horizontal="center" vertical="center"/>
    </xf>
    <xf numFmtId="0" fontId="0" fillId="4" borderId="6" xfId="0" applyFill="1" applyBorder="1" applyAlignment="1">
      <alignment horizontal="center" vertical="center"/>
    </xf>
    <xf numFmtId="0" fontId="0" fillId="4" borderId="13" xfId="0" applyFill="1" applyBorder="1" applyAlignment="1">
      <alignment horizontal="center" vertical="center"/>
    </xf>
    <xf numFmtId="0" fontId="0" fillId="4" borderId="14" xfId="0" applyFill="1" applyBorder="1" applyAlignment="1">
      <alignment horizontal="center" vertical="center"/>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19" xfId="0" applyFill="1" applyBorder="1" applyAlignment="1">
      <alignment horizontal="center" wrapText="1"/>
    </xf>
    <xf numFmtId="0" fontId="7" fillId="6" borderId="1" xfId="0" applyFont="1" applyFill="1" applyBorder="1" applyAlignment="1">
      <alignment horizontal="center" vertical="center" wrapText="1"/>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0" xfId="0" applyBorder="1" applyAlignment="1">
      <alignment horizontal="left" wrapText="1"/>
    </xf>
    <xf numFmtId="0" fontId="20" fillId="0" borderId="8" xfId="0" applyFont="1" applyBorder="1" applyAlignment="1">
      <alignment horizontal="left" wrapText="1"/>
    </xf>
    <xf numFmtId="0" fontId="20" fillId="0" borderId="10" xfId="0" applyFont="1"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1"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2">
    <cellStyle name="Normal 2" xfId="1" xr:uid="{00000000-0005-0000-0000-000001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4"/>
  <sheetViews>
    <sheetView view="pageBreakPreview" zoomScale="80" zoomScaleNormal="90" zoomScaleSheetLayoutView="80" workbookViewId="0">
      <selection activeCell="E5" sqref="E5"/>
    </sheetView>
  </sheetViews>
  <sheetFormatPr defaultRowHeight="14.4" x14ac:dyDescent="0.3"/>
  <cols>
    <col min="1" max="1" width="40.5546875" style="3" customWidth="1"/>
    <col min="2" max="4" width="23.6640625" customWidth="1"/>
    <col min="5" max="5" width="40.6640625" customWidth="1"/>
    <col min="6" max="6" width="26.33203125" customWidth="1"/>
    <col min="7" max="8" width="23.6640625" customWidth="1"/>
    <col min="10" max="10" width="42.44140625" customWidth="1"/>
    <col min="11" max="11" width="22.5546875" customWidth="1"/>
  </cols>
  <sheetData>
    <row r="1" spans="1:8" ht="29.4" thickBot="1" x14ac:dyDescent="0.35">
      <c r="A1" s="99" t="s">
        <v>142</v>
      </c>
      <c r="B1" s="143" t="s">
        <v>193</v>
      </c>
      <c r="C1" s="144"/>
      <c r="D1" s="145"/>
    </row>
    <row r="2" spans="1:8" ht="31.8" thickBot="1" x14ac:dyDescent="0.35">
      <c r="A2" s="100" t="s">
        <v>179</v>
      </c>
      <c r="B2" s="146" t="s">
        <v>183</v>
      </c>
      <c r="C2" s="147"/>
      <c r="D2" s="148"/>
    </row>
    <row r="3" spans="1:8" ht="16.2" thickBot="1" x14ac:dyDescent="0.35">
      <c r="A3" s="100" t="s">
        <v>180</v>
      </c>
      <c r="B3" s="146" t="s">
        <v>184</v>
      </c>
      <c r="C3" s="147"/>
      <c r="D3" s="148"/>
    </row>
    <row r="4" spans="1:8" ht="31.8" thickBot="1" x14ac:dyDescent="0.35">
      <c r="A4" s="100" t="s">
        <v>181</v>
      </c>
      <c r="B4" s="149" t="s">
        <v>185</v>
      </c>
      <c r="C4" s="150"/>
      <c r="D4" s="151"/>
    </row>
    <row r="5" spans="1:8" ht="49.5" customHeight="1" thickBot="1" x14ac:dyDescent="0.35">
      <c r="A5" s="101" t="s">
        <v>182</v>
      </c>
      <c r="B5" s="149" t="s">
        <v>186</v>
      </c>
      <c r="C5" s="150"/>
      <c r="D5" s="151"/>
    </row>
    <row r="6" spans="1:8" ht="21.75" customHeight="1" x14ac:dyDescent="0.3">
      <c r="A6" s="5"/>
      <c r="B6" s="6"/>
      <c r="C6" s="6"/>
      <c r="D6" s="6"/>
    </row>
    <row r="7" spans="1:8" s="4" customFormat="1" ht="18" customHeight="1" x14ac:dyDescent="0.3">
      <c r="A7" s="114" t="s">
        <v>110</v>
      </c>
      <c r="B7" s="114"/>
      <c r="C7" s="114"/>
      <c r="D7" s="114"/>
      <c r="E7" s="119" t="s">
        <v>111</v>
      </c>
      <c r="F7" s="119"/>
      <c r="G7" s="119"/>
      <c r="H7" s="119"/>
    </row>
    <row r="8" spans="1:8" ht="55.5" customHeight="1" x14ac:dyDescent="0.3">
      <c r="A8" s="116" t="s">
        <v>7</v>
      </c>
      <c r="B8" s="116" t="s">
        <v>92</v>
      </c>
      <c r="C8" s="116" t="s">
        <v>127</v>
      </c>
      <c r="D8" s="115" t="s">
        <v>22</v>
      </c>
      <c r="E8" s="120" t="s">
        <v>7</v>
      </c>
      <c r="F8" s="120" t="s">
        <v>112</v>
      </c>
      <c r="G8" s="120" t="s">
        <v>9</v>
      </c>
      <c r="H8" s="121" t="s">
        <v>22</v>
      </c>
    </row>
    <row r="9" spans="1:8" ht="129" customHeight="1" x14ac:dyDescent="0.3">
      <c r="A9" s="116"/>
      <c r="B9" s="116"/>
      <c r="C9" s="116"/>
      <c r="D9" s="115"/>
      <c r="E9" s="120"/>
      <c r="F9" s="120"/>
      <c r="G9" s="120"/>
      <c r="H9" s="121"/>
    </row>
    <row r="10" spans="1:8" x14ac:dyDescent="0.3">
      <c r="A10" s="111" t="s">
        <v>18</v>
      </c>
      <c r="B10" s="111"/>
      <c r="C10" s="111"/>
      <c r="D10" s="111"/>
      <c r="E10" s="124" t="s">
        <v>132</v>
      </c>
      <c r="F10" s="124"/>
      <c r="G10" s="124"/>
      <c r="H10" s="124"/>
    </row>
    <row r="11" spans="1:8" ht="46.95" customHeight="1" x14ac:dyDescent="0.3">
      <c r="A11" s="18" t="s">
        <v>19</v>
      </c>
      <c r="B11" s="8"/>
      <c r="C11" s="17" t="s">
        <v>23</v>
      </c>
      <c r="D11" s="8">
        <f>D12+D13+D14</f>
        <v>0</v>
      </c>
      <c r="E11" s="67" t="s">
        <v>128</v>
      </c>
      <c r="F11" s="68"/>
      <c r="G11" s="69" t="s">
        <v>23</v>
      </c>
      <c r="H11" s="68" t="e">
        <f>#REF!+H12+H14</f>
        <v>#REF!</v>
      </c>
    </row>
    <row r="12" spans="1:8" x14ac:dyDescent="0.3">
      <c r="A12" s="19" t="s">
        <v>0</v>
      </c>
      <c r="B12" s="44">
        <v>0</v>
      </c>
      <c r="C12" s="9"/>
      <c r="D12" s="55">
        <v>0</v>
      </c>
      <c r="E12" s="127" t="s">
        <v>116</v>
      </c>
      <c r="F12" s="129">
        <v>0</v>
      </c>
      <c r="G12" s="133"/>
      <c r="H12" s="131">
        <v>0</v>
      </c>
    </row>
    <row r="13" spans="1:8" x14ac:dyDescent="0.3">
      <c r="A13" s="19" t="s">
        <v>1</v>
      </c>
      <c r="B13" s="44">
        <v>0</v>
      </c>
      <c r="C13" s="9"/>
      <c r="D13" s="55">
        <v>0</v>
      </c>
      <c r="E13" s="128"/>
      <c r="F13" s="130"/>
      <c r="G13" s="134"/>
      <c r="H13" s="132"/>
    </row>
    <row r="14" spans="1:8" x14ac:dyDescent="0.3">
      <c r="A14" s="19" t="s">
        <v>4</v>
      </c>
      <c r="B14" s="44">
        <v>0</v>
      </c>
      <c r="C14" s="9"/>
      <c r="D14" s="31">
        <v>0</v>
      </c>
      <c r="E14" s="19" t="s">
        <v>4</v>
      </c>
      <c r="F14" s="44">
        <v>0</v>
      </c>
      <c r="G14" s="9"/>
      <c r="H14" s="31">
        <v>0</v>
      </c>
    </row>
    <row r="15" spans="1:8" ht="62.4" x14ac:dyDescent="0.3">
      <c r="A15" s="20" t="s">
        <v>21</v>
      </c>
      <c r="B15" s="12"/>
      <c r="C15" s="13"/>
      <c r="D15" s="14">
        <f>D16+D17+D18</f>
        <v>0</v>
      </c>
      <c r="E15" s="70" t="s">
        <v>129</v>
      </c>
      <c r="F15" s="71"/>
      <c r="G15" s="72"/>
      <c r="H15" s="73">
        <f>H16+H17+H18</f>
        <v>0</v>
      </c>
    </row>
    <row r="16" spans="1:8" x14ac:dyDescent="0.3">
      <c r="A16" s="19" t="s">
        <v>2</v>
      </c>
      <c r="B16" s="44">
        <v>0</v>
      </c>
      <c r="C16" s="9"/>
      <c r="D16" s="55">
        <v>0</v>
      </c>
      <c r="E16" s="19" t="s">
        <v>117</v>
      </c>
      <c r="F16" s="44">
        <v>0</v>
      </c>
      <c r="G16" s="9"/>
      <c r="H16" s="55">
        <v>0</v>
      </c>
    </row>
    <row r="17" spans="1:9" ht="41.4" x14ac:dyDescent="0.3">
      <c r="A17" s="19" t="s">
        <v>12</v>
      </c>
      <c r="B17" s="44">
        <v>0</v>
      </c>
      <c r="C17" s="9"/>
      <c r="D17" s="55">
        <v>0</v>
      </c>
      <c r="E17" s="19" t="s">
        <v>118</v>
      </c>
      <c r="F17" s="44">
        <v>0</v>
      </c>
      <c r="G17" s="9"/>
      <c r="H17" s="55">
        <v>0</v>
      </c>
    </row>
    <row r="18" spans="1:9" ht="27.6" x14ac:dyDescent="0.3">
      <c r="A18" s="19" t="s">
        <v>11</v>
      </c>
      <c r="B18" s="44">
        <v>0</v>
      </c>
      <c r="C18" s="9"/>
      <c r="D18" s="55">
        <v>0</v>
      </c>
      <c r="E18" s="19" t="s">
        <v>119</v>
      </c>
      <c r="F18" s="44">
        <v>0</v>
      </c>
      <c r="G18" s="9"/>
      <c r="H18" s="55">
        <v>0</v>
      </c>
    </row>
    <row r="19" spans="1:9" ht="85.95" customHeight="1" x14ac:dyDescent="0.3">
      <c r="A19" s="18" t="s">
        <v>20</v>
      </c>
      <c r="B19" s="8"/>
      <c r="C19" s="17" t="s">
        <v>23</v>
      </c>
      <c r="D19" s="8">
        <f>D20+D21+D22</f>
        <v>0</v>
      </c>
      <c r="E19" s="67" t="s">
        <v>130</v>
      </c>
      <c r="F19" s="68"/>
      <c r="G19" s="69" t="s">
        <v>23</v>
      </c>
      <c r="H19" s="68" t="e">
        <f>#REF!+H20+H22</f>
        <v>#REF!</v>
      </c>
    </row>
    <row r="20" spans="1:9" x14ac:dyDescent="0.3">
      <c r="A20" s="19" t="s">
        <v>0</v>
      </c>
      <c r="B20" s="44">
        <v>0</v>
      </c>
      <c r="C20" s="9"/>
      <c r="D20" s="55">
        <v>0</v>
      </c>
      <c r="E20" s="127" t="s">
        <v>1</v>
      </c>
      <c r="F20" s="135">
        <v>0</v>
      </c>
      <c r="G20" s="117"/>
      <c r="H20" s="122">
        <v>0</v>
      </c>
    </row>
    <row r="21" spans="1:9" x14ac:dyDescent="0.3">
      <c r="A21" s="19" t="s">
        <v>1</v>
      </c>
      <c r="B21" s="44">
        <v>0</v>
      </c>
      <c r="C21" s="9"/>
      <c r="D21" s="55">
        <v>0</v>
      </c>
      <c r="E21" s="128"/>
      <c r="F21" s="136"/>
      <c r="G21" s="118"/>
      <c r="H21" s="123"/>
    </row>
    <row r="22" spans="1:9" x14ac:dyDescent="0.3">
      <c r="A22" s="19" t="s">
        <v>4</v>
      </c>
      <c r="B22" s="44">
        <v>0</v>
      </c>
      <c r="C22" s="9"/>
      <c r="D22" s="31">
        <v>0</v>
      </c>
      <c r="E22" s="19" t="s">
        <v>4</v>
      </c>
      <c r="F22" s="44">
        <v>0</v>
      </c>
      <c r="G22" s="9"/>
      <c r="H22" s="31">
        <v>0</v>
      </c>
    </row>
    <row r="23" spans="1:9" ht="78" x14ac:dyDescent="0.3">
      <c r="A23" s="20" t="s">
        <v>113</v>
      </c>
      <c r="B23" s="12"/>
      <c r="C23" s="13"/>
      <c r="D23" s="14">
        <f>D24+D25+D26</f>
        <v>0</v>
      </c>
      <c r="E23" s="70" t="s">
        <v>131</v>
      </c>
      <c r="F23" s="71"/>
      <c r="G23" s="72"/>
      <c r="H23" s="73">
        <f>H24+H25+H26</f>
        <v>0</v>
      </c>
    </row>
    <row r="24" spans="1:9" x14ac:dyDescent="0.3">
      <c r="A24" s="19" t="s">
        <v>2</v>
      </c>
      <c r="B24" s="44">
        <v>0</v>
      </c>
      <c r="C24" s="9"/>
      <c r="D24" s="55">
        <v>0</v>
      </c>
      <c r="E24" s="19" t="s">
        <v>117</v>
      </c>
      <c r="F24" s="44">
        <v>0</v>
      </c>
      <c r="G24" s="9"/>
      <c r="H24" s="55">
        <v>0</v>
      </c>
    </row>
    <row r="25" spans="1:9" ht="41.4" x14ac:dyDescent="0.3">
      <c r="A25" s="19" t="s">
        <v>12</v>
      </c>
      <c r="B25" s="44">
        <v>0</v>
      </c>
      <c r="C25" s="9"/>
      <c r="D25" s="55">
        <v>0</v>
      </c>
      <c r="E25" s="19" t="s">
        <v>118</v>
      </c>
      <c r="F25" s="44">
        <v>0</v>
      </c>
      <c r="G25" s="9"/>
      <c r="H25" s="55">
        <v>0</v>
      </c>
    </row>
    <row r="26" spans="1:9" ht="27.6" x14ac:dyDescent="0.3">
      <c r="A26" s="19" t="s">
        <v>11</v>
      </c>
      <c r="B26" s="44">
        <v>0</v>
      </c>
      <c r="C26" s="9"/>
      <c r="D26" s="55">
        <v>0</v>
      </c>
      <c r="E26" s="19" t="s">
        <v>119</v>
      </c>
      <c r="F26" s="44">
        <v>0</v>
      </c>
      <c r="G26" s="9"/>
      <c r="H26" s="55">
        <v>0</v>
      </c>
    </row>
    <row r="27" spans="1:9" x14ac:dyDescent="0.3">
      <c r="A27" s="111" t="s">
        <v>5</v>
      </c>
      <c r="B27" s="111"/>
      <c r="C27" s="111"/>
      <c r="D27" s="111"/>
      <c r="E27" s="124" t="s">
        <v>114</v>
      </c>
      <c r="F27" s="124"/>
      <c r="G27" s="124"/>
      <c r="H27" s="124"/>
    </row>
    <row r="28" spans="1:9" ht="31.2" customHeight="1" x14ac:dyDescent="0.3">
      <c r="A28" s="20" t="s">
        <v>8</v>
      </c>
      <c r="B28" s="15"/>
      <c r="C28" s="13"/>
      <c r="D28" s="8">
        <f>SUM(D29:D33)</f>
        <v>3694000</v>
      </c>
      <c r="E28" s="70" t="s">
        <v>115</v>
      </c>
      <c r="F28" s="74"/>
      <c r="G28" s="72"/>
      <c r="H28" s="68">
        <f>SUM(H29:H33)</f>
        <v>1010500</v>
      </c>
      <c r="I28" t="s">
        <v>120</v>
      </c>
    </row>
    <row r="29" spans="1:9" x14ac:dyDescent="0.3">
      <c r="A29" s="19" t="s">
        <v>0</v>
      </c>
      <c r="B29" s="98">
        <v>12.21</v>
      </c>
      <c r="C29" s="16"/>
      <c r="D29" s="31">
        <v>2750000</v>
      </c>
      <c r="E29" s="127" t="s">
        <v>1</v>
      </c>
      <c r="F29" s="137">
        <v>3.67</v>
      </c>
      <c r="G29" s="139"/>
      <c r="H29" s="122">
        <v>900000</v>
      </c>
    </row>
    <row r="30" spans="1:9" x14ac:dyDescent="0.3">
      <c r="A30" s="19" t="s">
        <v>1</v>
      </c>
      <c r="B30" s="44"/>
      <c r="C30" s="9"/>
      <c r="D30" s="55">
        <v>0</v>
      </c>
      <c r="E30" s="128"/>
      <c r="F30" s="138"/>
      <c r="G30" s="140"/>
      <c r="H30" s="123"/>
    </row>
    <row r="31" spans="1:9" x14ac:dyDescent="0.3">
      <c r="A31" s="19" t="s">
        <v>3</v>
      </c>
      <c r="B31" s="44">
        <v>472</v>
      </c>
      <c r="C31" s="9"/>
      <c r="D31" s="55">
        <v>944000</v>
      </c>
      <c r="E31" s="19" t="s">
        <v>121</v>
      </c>
      <c r="F31" s="44"/>
      <c r="G31" s="9"/>
      <c r="H31" s="55">
        <v>0</v>
      </c>
    </row>
    <row r="32" spans="1:9" ht="31.95" customHeight="1" x14ac:dyDescent="0.3">
      <c r="A32" s="19" t="s">
        <v>16</v>
      </c>
      <c r="B32" s="44"/>
      <c r="C32" s="9"/>
      <c r="D32" s="55">
        <v>0</v>
      </c>
      <c r="E32" s="127" t="s">
        <v>122</v>
      </c>
      <c r="F32" s="141" t="s">
        <v>173</v>
      </c>
      <c r="G32" s="117"/>
      <c r="H32" s="122">
        <f>10500+100000</f>
        <v>110500</v>
      </c>
    </row>
    <row r="33" spans="1:8" ht="31.95" customHeight="1" x14ac:dyDescent="0.3">
      <c r="A33" s="19" t="s">
        <v>88</v>
      </c>
      <c r="B33" s="44"/>
      <c r="C33" s="9"/>
      <c r="D33" s="55"/>
      <c r="E33" s="128"/>
      <c r="F33" s="142"/>
      <c r="G33" s="118"/>
      <c r="H33" s="123"/>
    </row>
    <row r="34" spans="1:8" ht="30.6" customHeight="1" x14ac:dyDescent="0.3">
      <c r="A34" s="112" t="s">
        <v>6</v>
      </c>
      <c r="B34" s="113"/>
      <c r="C34" s="113"/>
      <c r="D34" s="113"/>
      <c r="E34" s="125" t="s">
        <v>123</v>
      </c>
      <c r="F34" s="126"/>
      <c r="G34" s="126"/>
      <c r="H34" s="126"/>
    </row>
    <row r="35" spans="1:8" ht="46.8" x14ac:dyDescent="0.3">
      <c r="A35" s="20" t="s">
        <v>82</v>
      </c>
      <c r="B35" s="12"/>
      <c r="C35" s="13"/>
      <c r="D35" s="8">
        <f>SUM(D36:D39)</f>
        <v>680000</v>
      </c>
      <c r="E35" s="70" t="s">
        <v>82</v>
      </c>
      <c r="F35" s="71"/>
      <c r="G35" s="72"/>
      <c r="H35" s="68">
        <f>SUM(H36:H38)</f>
        <v>0</v>
      </c>
    </row>
    <row r="36" spans="1:8" ht="69" x14ac:dyDescent="0.3">
      <c r="A36" s="19" t="s">
        <v>13</v>
      </c>
      <c r="B36" s="92" t="s">
        <v>176</v>
      </c>
      <c r="C36" s="9"/>
      <c r="D36" s="56">
        <v>130000</v>
      </c>
      <c r="E36" s="19" t="s">
        <v>124</v>
      </c>
      <c r="F36" s="44"/>
      <c r="G36" s="9"/>
      <c r="H36" s="56">
        <v>0</v>
      </c>
    </row>
    <row r="37" spans="1:8" ht="27.6" x14ac:dyDescent="0.3">
      <c r="A37" s="19" t="s">
        <v>14</v>
      </c>
      <c r="B37" s="92" t="s">
        <v>160</v>
      </c>
      <c r="C37" s="9"/>
      <c r="D37" s="56">
        <v>50000</v>
      </c>
      <c r="E37" s="19" t="s">
        <v>125</v>
      </c>
      <c r="F37" s="44"/>
      <c r="G37" s="9"/>
      <c r="H37" s="56">
        <v>0</v>
      </c>
    </row>
    <row r="38" spans="1:8" ht="27.6" x14ac:dyDescent="0.3">
      <c r="A38" s="19" t="s">
        <v>15</v>
      </c>
      <c r="B38" s="44"/>
      <c r="C38" s="9"/>
      <c r="D38" s="56" t="s">
        <v>174</v>
      </c>
      <c r="E38" s="19" t="s">
        <v>126</v>
      </c>
      <c r="F38" s="44"/>
      <c r="G38" s="9"/>
      <c r="H38" s="56">
        <v>0</v>
      </c>
    </row>
    <row r="39" spans="1:8" ht="55.2" x14ac:dyDescent="0.3">
      <c r="A39" s="19" t="s">
        <v>17</v>
      </c>
      <c r="B39" s="92" t="s">
        <v>175</v>
      </c>
      <c r="C39" s="9"/>
      <c r="D39" s="56">
        <f>100000+400000</f>
        <v>500000</v>
      </c>
    </row>
    <row r="40" spans="1:8" ht="30" customHeight="1" x14ac:dyDescent="0.3">
      <c r="A40" s="110" t="s">
        <v>10</v>
      </c>
      <c r="B40" s="110"/>
      <c r="C40" s="110"/>
      <c r="D40" s="110"/>
      <c r="E40" s="110" t="s">
        <v>10</v>
      </c>
      <c r="F40" s="110"/>
      <c r="G40" s="110"/>
      <c r="H40" s="110"/>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B1:D1"/>
    <mergeCell ref="B2:D2"/>
    <mergeCell ref="B3:D3"/>
    <mergeCell ref="B4:D4"/>
    <mergeCell ref="B5:D5"/>
    <mergeCell ref="E34:H34"/>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E7:H7"/>
    <mergeCell ref="E8:E9"/>
    <mergeCell ref="F8:F9"/>
    <mergeCell ref="G8:G9"/>
    <mergeCell ref="H8:H9"/>
    <mergeCell ref="H32:H33"/>
    <mergeCell ref="E10:H10"/>
    <mergeCell ref="E27:H27"/>
    <mergeCell ref="A40:D40"/>
    <mergeCell ref="A10:D10"/>
    <mergeCell ref="A27:D27"/>
    <mergeCell ref="A34:D34"/>
    <mergeCell ref="A7:D7"/>
    <mergeCell ref="D8:D9"/>
    <mergeCell ref="A8:A9"/>
    <mergeCell ref="B8:B9"/>
    <mergeCell ref="C8:C9"/>
  </mergeCells>
  <pageMargins left="0.7" right="0.7" top="0.75" bottom="0.75" header="0.3" footer="0.3"/>
  <pageSetup paperSize="9" scale="35"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topLeftCell="A8" zoomScaleNormal="100" zoomScaleSheetLayoutView="100" workbookViewId="0">
      <selection activeCell="D13" sqref="D13"/>
    </sheetView>
  </sheetViews>
  <sheetFormatPr defaultRowHeight="14.4" x14ac:dyDescent="0.3"/>
  <cols>
    <col min="1" max="1" width="48.33203125" customWidth="1"/>
    <col min="2" max="2" width="26.88671875" style="102" customWidth="1"/>
  </cols>
  <sheetData>
    <row r="1" spans="1:2" ht="101.4" customHeight="1" thickBot="1" x14ac:dyDescent="0.35">
      <c r="A1" s="7" t="s">
        <v>142</v>
      </c>
      <c r="B1" s="108" t="s">
        <v>193</v>
      </c>
    </row>
    <row r="2" spans="1:2" x14ac:dyDescent="0.3">
      <c r="A2" s="5"/>
      <c r="B2" s="103"/>
    </row>
    <row r="3" spans="1:2" ht="30.6" customHeight="1" x14ac:dyDescent="0.3">
      <c r="A3" s="152" t="s">
        <v>100</v>
      </c>
      <c r="B3" s="153"/>
    </row>
    <row r="4" spans="1:2" ht="48.6" customHeight="1" x14ac:dyDescent="0.3">
      <c r="A4" s="62" t="s">
        <v>97</v>
      </c>
      <c r="B4" s="104" t="s">
        <v>187</v>
      </c>
    </row>
    <row r="5" spans="1:2" ht="28.8" x14ac:dyDescent="0.3">
      <c r="A5" s="62" t="s">
        <v>98</v>
      </c>
      <c r="B5" s="104" t="s">
        <v>157</v>
      </c>
    </row>
    <row r="6" spans="1:2" ht="144" x14ac:dyDescent="0.3">
      <c r="A6" s="62" t="s">
        <v>133</v>
      </c>
      <c r="B6" s="104" t="s">
        <v>188</v>
      </c>
    </row>
    <row r="7" spans="1:2" ht="38.4" customHeight="1" x14ac:dyDescent="0.3">
      <c r="A7" s="62" t="s">
        <v>108</v>
      </c>
      <c r="B7" s="104" t="s">
        <v>189</v>
      </c>
    </row>
    <row r="8" spans="1:2" ht="25.2" customHeight="1" x14ac:dyDescent="0.3">
      <c r="A8" s="62" t="s">
        <v>107</v>
      </c>
      <c r="B8" s="107">
        <v>2.62</v>
      </c>
    </row>
    <row r="9" spans="1:2" ht="45.6" customHeight="1" x14ac:dyDescent="0.3">
      <c r="A9" s="152" t="s">
        <v>96</v>
      </c>
      <c r="B9" s="153"/>
    </row>
    <row r="10" spans="1:2" ht="48" customHeight="1" x14ac:dyDescent="0.3">
      <c r="A10" s="51" t="s">
        <v>94</v>
      </c>
      <c r="B10" s="105" t="s">
        <v>190</v>
      </c>
    </row>
    <row r="11" spans="1:2" ht="41.4" customHeight="1" x14ac:dyDescent="0.3">
      <c r="A11" s="51" t="s">
        <v>134</v>
      </c>
      <c r="B11" s="105" t="s">
        <v>158</v>
      </c>
    </row>
    <row r="12" spans="1:2" ht="70.2" customHeight="1" x14ac:dyDescent="0.3">
      <c r="A12" s="51" t="s">
        <v>95</v>
      </c>
      <c r="B12" s="105" t="s">
        <v>145</v>
      </c>
    </row>
    <row r="13" spans="1:2" ht="115.2" x14ac:dyDescent="0.3">
      <c r="A13" s="51" t="s">
        <v>135</v>
      </c>
      <c r="B13" s="104" t="s">
        <v>178</v>
      </c>
    </row>
    <row r="14" spans="1:2" ht="43.2" x14ac:dyDescent="0.3">
      <c r="A14" s="66" t="s">
        <v>109</v>
      </c>
      <c r="B14" s="106" t="s">
        <v>146</v>
      </c>
    </row>
  </sheetData>
  <mergeCells count="2">
    <mergeCell ref="A9:B9"/>
    <mergeCell ref="A3:B3"/>
  </mergeCells>
  <pageMargins left="0.7" right="0.7" top="0.75" bottom="0.75" header="0.3" footer="0.3"/>
  <pageSetup scale="85"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view="pageBreakPreview" zoomScale="60" zoomScaleNormal="80" workbookViewId="0">
      <selection activeCell="Q12" sqref="Q12"/>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142</v>
      </c>
      <c r="B1" s="156" t="s">
        <v>193</v>
      </c>
      <c r="C1" s="157"/>
      <c r="D1" s="157"/>
      <c r="E1" s="38"/>
    </row>
    <row r="2" spans="1:10" ht="21.75" customHeight="1" x14ac:dyDescent="0.3">
      <c r="A2" s="5"/>
      <c r="B2" s="6"/>
      <c r="C2" s="6"/>
      <c r="D2" s="6"/>
    </row>
    <row r="3" spans="1:10" s="4" customFormat="1" ht="18" customHeight="1" x14ac:dyDescent="0.3">
      <c r="A3" s="114" t="s">
        <v>25</v>
      </c>
      <c r="B3" s="114"/>
      <c r="C3" s="114"/>
      <c r="D3" s="114"/>
    </row>
    <row r="4" spans="1:10" s="4" customFormat="1" ht="36" customHeight="1" x14ac:dyDescent="0.3">
      <c r="A4" s="82" t="s">
        <v>166</v>
      </c>
      <c r="B4" s="31">
        <v>7961</v>
      </c>
      <c r="C4" s="80"/>
      <c r="D4" s="80"/>
      <c r="E4" s="154"/>
    </row>
    <row r="5" spans="1:10" ht="29.4" customHeight="1" x14ac:dyDescent="0.3">
      <c r="A5" s="25" t="s">
        <v>167</v>
      </c>
      <c r="B5" s="31">
        <v>8010</v>
      </c>
      <c r="C5" s="29"/>
      <c r="D5" s="22"/>
      <c r="E5" s="154"/>
    </row>
    <row r="6" spans="1:10" x14ac:dyDescent="0.3">
      <c r="A6" s="23" t="s">
        <v>26</v>
      </c>
      <c r="B6" s="31">
        <v>899</v>
      </c>
      <c r="C6" s="29"/>
      <c r="D6" s="10"/>
      <c r="E6" s="154"/>
    </row>
    <row r="7" spans="1:10" x14ac:dyDescent="0.3">
      <c r="A7" s="23" t="s">
        <v>27</v>
      </c>
      <c r="B7" s="31">
        <v>7118</v>
      </c>
      <c r="C7" s="30">
        <f>B7/B5</f>
        <v>0.8886392009987516</v>
      </c>
      <c r="D7" s="10"/>
      <c r="E7" s="154"/>
    </row>
    <row r="8" spans="1:10" ht="28.8" x14ac:dyDescent="0.3">
      <c r="A8" s="23" t="s">
        <v>28</v>
      </c>
      <c r="B8" s="31">
        <v>8010</v>
      </c>
      <c r="C8" s="30">
        <f>B8/B5</f>
        <v>1</v>
      </c>
      <c r="D8" s="11"/>
      <c r="E8" s="154"/>
    </row>
    <row r="9" spans="1:10" ht="41.4" x14ac:dyDescent="0.3">
      <c r="A9" s="27"/>
      <c r="B9" s="12"/>
      <c r="C9" s="28" t="s">
        <v>89</v>
      </c>
      <c r="D9" s="28" t="s">
        <v>90</v>
      </c>
      <c r="E9" s="57"/>
      <c r="G9" s="158"/>
      <c r="H9" s="158"/>
      <c r="I9" s="158"/>
      <c r="J9" s="158"/>
    </row>
    <row r="10" spans="1:10" ht="15.6" x14ac:dyDescent="0.3">
      <c r="A10" s="25" t="s">
        <v>29</v>
      </c>
      <c r="B10" s="21">
        <f>B11+B12</f>
        <v>61.900000000000006</v>
      </c>
      <c r="C10" s="21">
        <f>C11+C12</f>
        <v>2.4700000000000002</v>
      </c>
      <c r="D10" s="21">
        <f t="shared" ref="D10" si="0">D11+D12</f>
        <v>21.96</v>
      </c>
      <c r="E10" s="45"/>
    </row>
    <row r="11" spans="1:10" x14ac:dyDescent="0.3">
      <c r="A11" s="23" t="s">
        <v>30</v>
      </c>
      <c r="B11" s="31">
        <v>49.7</v>
      </c>
      <c r="C11" s="31">
        <v>2.4700000000000002</v>
      </c>
      <c r="D11" s="31">
        <v>21.07</v>
      </c>
      <c r="E11" s="45"/>
    </row>
    <row r="12" spans="1:10" x14ac:dyDescent="0.3">
      <c r="A12" s="23" t="s">
        <v>31</v>
      </c>
      <c r="B12" s="31">
        <v>12.2</v>
      </c>
      <c r="C12" s="31">
        <v>0</v>
      </c>
      <c r="D12" s="31">
        <v>0.89</v>
      </c>
      <c r="E12" s="45"/>
    </row>
    <row r="13" spans="1:10" ht="15.6" x14ac:dyDescent="0.3">
      <c r="A13" s="26" t="s">
        <v>32</v>
      </c>
      <c r="B13" s="31">
        <v>27</v>
      </c>
      <c r="C13" s="29"/>
      <c r="D13" s="29"/>
      <c r="E13" s="45"/>
    </row>
    <row r="14" spans="1:10" x14ac:dyDescent="0.3">
      <c r="A14" s="19" t="s">
        <v>33</v>
      </c>
      <c r="B14" s="31">
        <v>0</v>
      </c>
      <c r="C14" s="29"/>
      <c r="D14" s="29"/>
      <c r="E14" s="45"/>
    </row>
    <row r="15" spans="1:10" x14ac:dyDescent="0.3">
      <c r="A15" s="24" t="s">
        <v>34</v>
      </c>
      <c r="B15" s="31">
        <v>27</v>
      </c>
      <c r="C15" s="29"/>
      <c r="D15" s="29"/>
      <c r="E15" s="45"/>
    </row>
    <row r="16" spans="1:10" ht="15.6" x14ac:dyDescent="0.3">
      <c r="A16" s="25" t="s">
        <v>77</v>
      </c>
      <c r="B16" s="56">
        <v>5</v>
      </c>
      <c r="C16" s="159" t="s">
        <v>168</v>
      </c>
      <c r="D16" s="160"/>
    </row>
    <row r="17" spans="1:8" ht="34.799999999999997" customHeight="1" x14ac:dyDescent="0.3">
      <c r="A17" s="25" t="s">
        <v>136</v>
      </c>
      <c r="B17" s="56">
        <v>20</v>
      </c>
      <c r="C17" s="159" t="s">
        <v>192</v>
      </c>
      <c r="D17" s="160"/>
    </row>
    <row r="18" spans="1:8" ht="45.6" customHeight="1" x14ac:dyDescent="0.3">
      <c r="A18" s="32" t="s">
        <v>91</v>
      </c>
      <c r="B18" s="31">
        <v>1</v>
      </c>
      <c r="C18" s="159" t="s">
        <v>169</v>
      </c>
      <c r="D18" s="160"/>
    </row>
    <row r="19" spans="1:8" ht="62.4" x14ac:dyDescent="0.3">
      <c r="A19" s="32" t="s">
        <v>143</v>
      </c>
      <c r="B19" s="89" t="s">
        <v>170</v>
      </c>
      <c r="C19" s="159" t="s">
        <v>191</v>
      </c>
      <c r="D19" s="160"/>
    </row>
    <row r="20" spans="1:8" ht="54.6" customHeight="1" x14ac:dyDescent="0.3">
      <c r="A20" s="32" t="s">
        <v>83</v>
      </c>
      <c r="B20" s="34">
        <v>1</v>
      </c>
      <c r="C20" s="159" t="s">
        <v>171</v>
      </c>
      <c r="D20" s="160"/>
    </row>
    <row r="21" spans="1:8" ht="31.2" x14ac:dyDescent="0.3">
      <c r="A21" s="32" t="s">
        <v>84</v>
      </c>
      <c r="B21" s="33">
        <v>400998</v>
      </c>
      <c r="C21" s="29"/>
      <c r="D21" s="29"/>
    </row>
    <row r="22" spans="1:8" ht="109.2" x14ac:dyDescent="0.3">
      <c r="A22" s="32" t="s">
        <v>99</v>
      </c>
      <c r="B22" s="84" t="s">
        <v>159</v>
      </c>
      <c r="C22" s="29"/>
      <c r="D22" s="29"/>
    </row>
    <row r="23" spans="1:8" ht="15.6" x14ac:dyDescent="0.3">
      <c r="A23" s="155" t="s">
        <v>67</v>
      </c>
      <c r="B23" s="155"/>
      <c r="C23" s="155"/>
      <c r="D23" s="155"/>
    </row>
    <row r="24" spans="1:8" ht="31.2" x14ac:dyDescent="0.3">
      <c r="A24" s="25" t="s">
        <v>68</v>
      </c>
      <c r="B24" s="31">
        <v>8071</v>
      </c>
      <c r="C24" s="29"/>
      <c r="D24" s="22"/>
      <c r="E24" s="154"/>
    </row>
    <row r="25" spans="1:8" x14ac:dyDescent="0.3">
      <c r="A25" s="23" t="s">
        <v>26</v>
      </c>
      <c r="B25" s="31">
        <v>1091</v>
      </c>
      <c r="C25" s="29"/>
      <c r="D25" s="10"/>
      <c r="E25" s="154"/>
    </row>
    <row r="26" spans="1:8" x14ac:dyDescent="0.3">
      <c r="A26" s="23" t="s">
        <v>27</v>
      </c>
      <c r="B26" s="31">
        <v>7578</v>
      </c>
      <c r="C26" s="30">
        <f>B26/B24</f>
        <v>0.93891711064304295</v>
      </c>
      <c r="D26" s="10"/>
      <c r="E26" s="154"/>
      <c r="H26" t="s">
        <v>85</v>
      </c>
    </row>
    <row r="27" spans="1:8" ht="28.8" x14ac:dyDescent="0.3">
      <c r="A27" s="23" t="s">
        <v>28</v>
      </c>
      <c r="B27" s="31">
        <v>8071</v>
      </c>
      <c r="C27" s="30">
        <f>B27/B24</f>
        <v>1</v>
      </c>
      <c r="D27" s="11"/>
      <c r="E27" s="154"/>
    </row>
    <row r="28" spans="1:8" ht="41.4" x14ac:dyDescent="0.3">
      <c r="A28" s="27"/>
      <c r="B28" s="12"/>
      <c r="C28" s="28" t="s">
        <v>89</v>
      </c>
      <c r="D28" s="28" t="s">
        <v>90</v>
      </c>
      <c r="E28" s="57"/>
    </row>
    <row r="29" spans="1:8" ht="19.2" customHeight="1" x14ac:dyDescent="0.3">
      <c r="A29" s="25" t="s">
        <v>69</v>
      </c>
      <c r="B29" s="56">
        <v>72.8</v>
      </c>
      <c r="C29" s="56">
        <v>4.2</v>
      </c>
      <c r="D29" s="56">
        <v>12.8</v>
      </c>
    </row>
    <row r="30" spans="1:8" ht="19.2" customHeight="1" x14ac:dyDescent="0.3">
      <c r="A30" s="25" t="s">
        <v>77</v>
      </c>
      <c r="B30" s="56">
        <v>4</v>
      </c>
      <c r="C30" s="58"/>
      <c r="D30" s="59"/>
      <c r="E30" s="60"/>
    </row>
    <row r="31" spans="1:8" ht="37.200000000000003" customHeight="1" x14ac:dyDescent="0.3">
      <c r="A31" s="25" t="s">
        <v>137</v>
      </c>
      <c r="B31" s="97">
        <v>10.7</v>
      </c>
      <c r="C31" s="58"/>
      <c r="D31" s="59"/>
      <c r="E31" s="96"/>
    </row>
    <row r="32" spans="1:8" ht="57.6" x14ac:dyDescent="0.3">
      <c r="A32" s="54" t="s">
        <v>72</v>
      </c>
      <c r="B32" s="36" t="s">
        <v>37</v>
      </c>
      <c r="C32" s="36" t="s">
        <v>38</v>
      </c>
      <c r="D32" s="36" t="s">
        <v>40</v>
      </c>
      <c r="E32" s="36" t="s">
        <v>70</v>
      </c>
      <c r="F32" s="36" t="s">
        <v>41</v>
      </c>
      <c r="G32" s="36" t="s">
        <v>55</v>
      </c>
      <c r="H32" s="36" t="s">
        <v>74</v>
      </c>
    </row>
    <row r="33" spans="1:8" x14ac:dyDescent="0.3">
      <c r="A33" s="39" t="s">
        <v>148</v>
      </c>
      <c r="B33" s="42" t="s">
        <v>147</v>
      </c>
      <c r="C33" s="42">
        <v>2001</v>
      </c>
      <c r="D33" s="42">
        <v>6120</v>
      </c>
      <c r="E33" s="42">
        <v>297101</v>
      </c>
      <c r="F33" s="42">
        <v>50</v>
      </c>
      <c r="G33" s="42">
        <v>50</v>
      </c>
      <c r="H33" s="42"/>
    </row>
    <row r="34" spans="1:8" x14ac:dyDescent="0.3">
      <c r="A34" s="39"/>
      <c r="B34" s="42"/>
      <c r="C34" s="42"/>
      <c r="D34" s="42"/>
      <c r="E34" s="42"/>
      <c r="F34" s="42"/>
      <c r="G34" s="42"/>
      <c r="H34" s="42"/>
    </row>
    <row r="35" spans="1:8" x14ac:dyDescent="0.3">
      <c r="A35" s="39"/>
      <c r="B35" s="42"/>
      <c r="C35" s="42"/>
      <c r="D35" s="42"/>
      <c r="E35" s="42"/>
      <c r="F35" s="42"/>
      <c r="G35" s="42"/>
      <c r="H35" s="42"/>
    </row>
    <row r="36" spans="1:8" ht="57.6" x14ac:dyDescent="0.3">
      <c r="A36" s="54" t="s">
        <v>76</v>
      </c>
      <c r="B36" s="36" t="s">
        <v>37</v>
      </c>
      <c r="C36" s="36" t="s">
        <v>38</v>
      </c>
      <c r="D36" s="36" t="s">
        <v>40</v>
      </c>
      <c r="E36" s="36" t="s">
        <v>78</v>
      </c>
      <c r="F36" s="36" t="s">
        <v>41</v>
      </c>
      <c r="G36" s="36" t="s">
        <v>55</v>
      </c>
      <c r="H36" s="36" t="s">
        <v>75</v>
      </c>
    </row>
    <row r="37" spans="1:8" x14ac:dyDescent="0.3">
      <c r="A37" s="39" t="s">
        <v>148</v>
      </c>
      <c r="B37" s="42" t="s">
        <v>147</v>
      </c>
      <c r="C37" s="42">
        <v>2001</v>
      </c>
      <c r="D37" s="93">
        <v>5184</v>
      </c>
      <c r="E37" s="42">
        <v>286787</v>
      </c>
      <c r="F37" s="42">
        <v>50</v>
      </c>
      <c r="G37" s="42">
        <v>50</v>
      </c>
      <c r="H37" s="42">
        <v>153208</v>
      </c>
    </row>
    <row r="38" spans="1:8" x14ac:dyDescent="0.3">
      <c r="A38" s="39"/>
      <c r="B38" s="42"/>
      <c r="C38" s="42"/>
      <c r="D38" s="42"/>
      <c r="E38" s="42"/>
      <c r="F38" s="42"/>
      <c r="G38" s="42"/>
      <c r="H38" s="42"/>
    </row>
    <row r="39" spans="1:8" x14ac:dyDescent="0.3">
      <c r="A39" s="39"/>
      <c r="B39" s="42"/>
      <c r="C39" s="42"/>
      <c r="D39" s="42"/>
      <c r="E39" s="42"/>
      <c r="F39" s="42"/>
      <c r="G39" s="42"/>
      <c r="H39" s="42"/>
    </row>
    <row r="40" spans="1:8" ht="57.6" x14ac:dyDescent="0.3">
      <c r="A40" s="54" t="s">
        <v>71</v>
      </c>
      <c r="B40" s="36" t="s">
        <v>37</v>
      </c>
      <c r="C40" s="36" t="s">
        <v>38</v>
      </c>
      <c r="D40" s="36" t="s">
        <v>73</v>
      </c>
      <c r="E40" s="36" t="s">
        <v>41</v>
      </c>
      <c r="F40" s="36" t="s">
        <v>55</v>
      </c>
      <c r="G40" s="36" t="s">
        <v>79</v>
      </c>
    </row>
    <row r="41" spans="1:8" x14ac:dyDescent="0.3">
      <c r="A41" s="39" t="s">
        <v>172</v>
      </c>
      <c r="B41" s="42" t="s">
        <v>147</v>
      </c>
      <c r="C41" s="42">
        <v>2001</v>
      </c>
      <c r="D41" s="42">
        <v>700</v>
      </c>
      <c r="E41" s="42">
        <v>50</v>
      </c>
      <c r="F41" s="42">
        <v>50</v>
      </c>
      <c r="G41" s="42">
        <v>0</v>
      </c>
      <c r="H41" s="37"/>
    </row>
    <row r="42" spans="1:8" x14ac:dyDescent="0.3">
      <c r="A42" s="39"/>
      <c r="B42" s="42"/>
      <c r="C42" s="42"/>
      <c r="D42" s="42"/>
      <c r="E42" s="42"/>
      <c r="F42" s="42"/>
      <c r="G42" s="42"/>
      <c r="H42" s="37"/>
    </row>
    <row r="43" spans="1:8" x14ac:dyDescent="0.3">
      <c r="A43" s="39"/>
      <c r="B43" s="42"/>
      <c r="C43" s="42"/>
      <c r="D43" s="42"/>
      <c r="E43" s="42"/>
      <c r="F43" s="42"/>
      <c r="G43" s="42"/>
      <c r="H43" s="37"/>
    </row>
    <row r="44" spans="1:8" x14ac:dyDescent="0.3">
      <c r="H44" s="4"/>
    </row>
  </sheetData>
  <mergeCells count="11">
    <mergeCell ref="E24:E27"/>
    <mergeCell ref="A23:D23"/>
    <mergeCell ref="B1:D1"/>
    <mergeCell ref="A3:D3"/>
    <mergeCell ref="G9:J9"/>
    <mergeCell ref="E4:E8"/>
    <mergeCell ref="C16:D16"/>
    <mergeCell ref="C17:D17"/>
    <mergeCell ref="C18:D18"/>
    <mergeCell ref="C19:D19"/>
    <mergeCell ref="C20:D20"/>
  </mergeCells>
  <pageMargins left="0.7" right="0.7" top="0.75" bottom="0.75" header="0.3" footer="0.3"/>
  <pageSetup paperSize="9" scale="3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9"/>
  <sheetViews>
    <sheetView tabSelected="1" view="pageBreakPreview" zoomScale="60" zoomScaleNormal="90" workbookViewId="0">
      <selection activeCell="G5" sqref="G5"/>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6.21875" customWidth="1"/>
    <col min="12" max="12" width="42.44140625" customWidth="1"/>
    <col min="13" max="13" width="22.5546875" customWidth="1"/>
  </cols>
  <sheetData>
    <row r="1" spans="1:11" ht="49.5" customHeight="1" thickBot="1" x14ac:dyDescent="0.35">
      <c r="A1" s="7" t="s">
        <v>142</v>
      </c>
      <c r="B1" s="161" t="str">
        <f>Ūdenssaimniec_ESOŠS_VĒRTĒJUMS!B1</f>
        <v>MADONA</v>
      </c>
      <c r="C1" s="162"/>
      <c r="D1" s="162"/>
      <c r="E1" s="75"/>
      <c r="F1" s="57"/>
    </row>
    <row r="2" spans="1:11" ht="21.75" customHeight="1" x14ac:dyDescent="0.3">
      <c r="A2" s="5"/>
      <c r="B2" s="6"/>
      <c r="C2" s="6"/>
      <c r="D2" s="6"/>
      <c r="E2" s="6"/>
    </row>
    <row r="3" spans="1:11" s="4" customFormat="1" ht="18" customHeight="1" x14ac:dyDescent="0.3">
      <c r="A3" s="114" t="s">
        <v>35</v>
      </c>
      <c r="B3" s="114"/>
      <c r="C3" s="114"/>
      <c r="D3" s="114"/>
      <c r="E3" s="76"/>
    </row>
    <row r="4" spans="1:11" ht="29.4" customHeight="1" x14ac:dyDescent="0.3">
      <c r="A4" s="41" t="s">
        <v>43</v>
      </c>
      <c r="B4" s="31">
        <v>256872</v>
      </c>
      <c r="C4" s="29"/>
      <c r="D4" s="22"/>
      <c r="E4" s="77"/>
    </row>
    <row r="5" spans="1:11" ht="28.8" x14ac:dyDescent="0.3">
      <c r="A5" s="23" t="s">
        <v>36</v>
      </c>
      <c r="B5" s="31"/>
      <c r="C5" s="35">
        <f>B5/B4</f>
        <v>0</v>
      </c>
      <c r="D5" s="10"/>
      <c r="E5" s="78"/>
    </row>
    <row r="6" spans="1:11" ht="28.8" x14ac:dyDescent="0.3">
      <c r="A6" s="23" t="s">
        <v>86</v>
      </c>
      <c r="B6" s="31">
        <v>1045</v>
      </c>
      <c r="C6" s="30">
        <f>B6/B4</f>
        <v>4.0681740322028089E-3</v>
      </c>
      <c r="D6" s="10"/>
      <c r="E6" s="78"/>
      <c r="F6" s="57"/>
    </row>
    <row r="7" spans="1:11" ht="43.2" x14ac:dyDescent="0.3">
      <c r="A7" s="61" t="s">
        <v>93</v>
      </c>
      <c r="B7" s="36" t="s">
        <v>37</v>
      </c>
      <c r="C7" s="36" t="s">
        <v>38</v>
      </c>
      <c r="D7" s="36" t="s">
        <v>40</v>
      </c>
      <c r="E7" s="36" t="s">
        <v>138</v>
      </c>
      <c r="F7" s="36" t="s">
        <v>42</v>
      </c>
      <c r="G7" s="36" t="s">
        <v>41</v>
      </c>
      <c r="H7" s="36" t="s">
        <v>55</v>
      </c>
      <c r="I7" s="36" t="s">
        <v>44</v>
      </c>
      <c r="J7" s="36" t="s">
        <v>53</v>
      </c>
      <c r="K7" s="36" t="s">
        <v>54</v>
      </c>
    </row>
    <row r="8" spans="1:11" s="38" customFormat="1" ht="43.2" x14ac:dyDescent="0.3">
      <c r="A8" s="39" t="s">
        <v>149</v>
      </c>
      <c r="B8" s="42" t="s">
        <v>147</v>
      </c>
      <c r="C8" s="42" t="s">
        <v>150</v>
      </c>
      <c r="D8" s="42">
        <v>4000</v>
      </c>
      <c r="E8" s="42">
        <v>10130</v>
      </c>
      <c r="F8" s="42">
        <v>321860</v>
      </c>
      <c r="G8" s="42">
        <v>25</v>
      </c>
      <c r="H8" s="42">
        <v>18</v>
      </c>
      <c r="I8" s="42">
        <v>346412</v>
      </c>
      <c r="J8" s="94">
        <v>970</v>
      </c>
      <c r="K8" s="90" t="s">
        <v>161</v>
      </c>
    </row>
    <row r="9" spans="1:11" s="38" customFormat="1" x14ac:dyDescent="0.3">
      <c r="A9" s="39" t="s">
        <v>45</v>
      </c>
      <c r="B9" s="42"/>
      <c r="C9" s="42"/>
      <c r="D9" s="42"/>
      <c r="E9" s="42"/>
      <c r="F9" s="42"/>
      <c r="G9" s="42"/>
      <c r="H9" s="42"/>
      <c r="I9" s="42"/>
      <c r="J9" s="43"/>
      <c r="K9" s="43"/>
    </row>
    <row r="10" spans="1:11" s="38" customFormat="1" x14ac:dyDescent="0.3">
      <c r="A10" s="39" t="s">
        <v>46</v>
      </c>
      <c r="B10" s="42"/>
      <c r="C10" s="42"/>
      <c r="D10" s="42"/>
      <c r="E10" s="42"/>
      <c r="F10" s="42"/>
      <c r="G10" s="42"/>
      <c r="H10" s="42"/>
      <c r="I10" s="42"/>
      <c r="J10" s="43"/>
      <c r="K10" s="43"/>
    </row>
    <row r="11" spans="1:11" s="38" customFormat="1" ht="77.400000000000006" customHeight="1" x14ac:dyDescent="0.3">
      <c r="A11" s="83" t="s">
        <v>144</v>
      </c>
      <c r="B11" s="164" t="s">
        <v>162</v>
      </c>
      <c r="C11" s="165"/>
      <c r="D11" s="37"/>
      <c r="E11" s="37"/>
      <c r="F11" s="37"/>
      <c r="G11" s="37"/>
      <c r="H11" s="37"/>
      <c r="I11" s="37"/>
      <c r="J11" s="81"/>
      <c r="K11" s="81"/>
    </row>
    <row r="12" spans="1:11" s="38" customFormat="1" x14ac:dyDescent="0.3">
      <c r="A12" s="37"/>
      <c r="B12" s="37"/>
      <c r="C12" s="37"/>
      <c r="D12" s="37"/>
      <c r="E12" s="37"/>
      <c r="F12" s="37"/>
      <c r="G12" s="37"/>
      <c r="H12" s="37"/>
      <c r="I12" s="37"/>
      <c r="J12" s="81"/>
      <c r="K12" s="81"/>
    </row>
    <row r="13" spans="1:11" ht="46.95" customHeight="1" x14ac:dyDescent="0.3">
      <c r="A13" s="36" t="s">
        <v>39</v>
      </c>
      <c r="B13" s="36" t="s">
        <v>80</v>
      </c>
      <c r="C13" s="36" t="s">
        <v>139</v>
      </c>
      <c r="D13" s="36" t="s">
        <v>47</v>
      </c>
      <c r="E13" s="37"/>
      <c r="F13" s="38"/>
    </row>
    <row r="14" spans="1:11" x14ac:dyDescent="0.3">
      <c r="A14" s="163" t="s">
        <v>149</v>
      </c>
      <c r="B14" s="40" t="s">
        <v>48</v>
      </c>
      <c r="C14" s="44">
        <v>396.3</v>
      </c>
      <c r="D14" s="44">
        <v>3.6</v>
      </c>
      <c r="E14" s="79"/>
      <c r="F14" s="38"/>
    </row>
    <row r="15" spans="1:11" x14ac:dyDescent="0.3">
      <c r="A15" s="163"/>
      <c r="B15" s="40" t="s">
        <v>49</v>
      </c>
      <c r="C15" s="44">
        <v>876</v>
      </c>
      <c r="D15" s="44">
        <v>39.299999999999997</v>
      </c>
      <c r="E15" s="79"/>
      <c r="F15" s="38"/>
    </row>
    <row r="16" spans="1:11" x14ac:dyDescent="0.3">
      <c r="A16" s="163"/>
      <c r="B16" s="40" t="s">
        <v>50</v>
      </c>
      <c r="C16" s="44">
        <v>367.5</v>
      </c>
      <c r="D16" s="44">
        <v>3.7</v>
      </c>
      <c r="E16" s="79"/>
      <c r="F16" s="38"/>
    </row>
    <row r="17" spans="1:6" x14ac:dyDescent="0.3">
      <c r="A17" s="163"/>
      <c r="B17" s="40" t="s">
        <v>51</v>
      </c>
      <c r="C17" s="44">
        <v>66.3</v>
      </c>
      <c r="D17" s="44">
        <v>7.6</v>
      </c>
      <c r="E17" s="79"/>
      <c r="F17" s="38"/>
    </row>
    <row r="18" spans="1:6" x14ac:dyDescent="0.3">
      <c r="A18" s="163"/>
      <c r="B18" s="40" t="s">
        <v>52</v>
      </c>
      <c r="C18" s="44">
        <v>12.5</v>
      </c>
      <c r="D18" s="44">
        <v>0.5</v>
      </c>
      <c r="E18" s="79"/>
      <c r="F18" s="38"/>
    </row>
    <row r="19" spans="1:6" ht="28.8" x14ac:dyDescent="0.3">
      <c r="A19" s="163"/>
      <c r="B19" s="91" t="s">
        <v>140</v>
      </c>
      <c r="C19" s="44">
        <v>5910</v>
      </c>
      <c r="D19" s="29"/>
      <c r="E19" s="79"/>
      <c r="F19" s="38"/>
    </row>
  </sheetData>
  <mergeCells count="4">
    <mergeCell ref="B1:D1"/>
    <mergeCell ref="A3:D3"/>
    <mergeCell ref="A14:A19"/>
    <mergeCell ref="B11:C11"/>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topLeftCell="A6" zoomScale="60" zoomScaleNormal="90" workbookViewId="0">
      <selection activeCell="F6" sqref="F6"/>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142</v>
      </c>
      <c r="B1" s="161" t="str">
        <f>Ūdenssaimniec_ESOŠS_VĒRTĒJUMS!B1</f>
        <v>MADONA</v>
      </c>
      <c r="C1" s="162"/>
      <c r="D1" s="57"/>
    </row>
    <row r="2" spans="1:4" ht="21.75" customHeight="1" x14ac:dyDescent="0.3">
      <c r="A2" s="5"/>
      <c r="B2" s="6"/>
      <c r="C2" s="6"/>
    </row>
    <row r="3" spans="1:4" s="4" customFormat="1" ht="18" customHeight="1" x14ac:dyDescent="0.3">
      <c r="A3" s="114" t="s">
        <v>61</v>
      </c>
      <c r="B3" s="114"/>
      <c r="C3" s="114"/>
    </row>
    <row r="4" spans="1:4" s="47" customFormat="1" ht="30" customHeight="1" x14ac:dyDescent="0.3">
      <c r="A4" s="48" t="s">
        <v>59</v>
      </c>
      <c r="B4" s="49" t="s">
        <v>151</v>
      </c>
      <c r="C4" s="29"/>
    </row>
    <row r="5" spans="1:4" s="47" customFormat="1" ht="30" customHeight="1" x14ac:dyDescent="0.3">
      <c r="A5" s="48" t="s">
        <v>60</v>
      </c>
      <c r="B5" s="86" t="s">
        <v>152</v>
      </c>
      <c r="C5" s="29"/>
    </row>
    <row r="6" spans="1:4" s="47" customFormat="1" ht="48" customHeight="1" x14ac:dyDescent="0.3">
      <c r="A6" s="48" t="s">
        <v>102</v>
      </c>
      <c r="B6" s="87" t="s">
        <v>153</v>
      </c>
      <c r="C6" s="29"/>
      <c r="D6" s="46"/>
    </row>
    <row r="7" spans="1:4" s="47" customFormat="1" ht="30" customHeight="1" x14ac:dyDescent="0.3">
      <c r="A7" s="48" t="s">
        <v>101</v>
      </c>
      <c r="B7" s="85">
        <v>71078</v>
      </c>
      <c r="C7" s="29"/>
      <c r="D7" s="46"/>
    </row>
    <row r="8" spans="1:4" s="47" customFormat="1" ht="28.8" x14ac:dyDescent="0.3">
      <c r="A8" s="48" t="s">
        <v>81</v>
      </c>
      <c r="B8" s="85">
        <v>100</v>
      </c>
      <c r="C8" s="29"/>
      <c r="D8" s="46"/>
    </row>
    <row r="9" spans="1:4" s="47" customFormat="1" x14ac:dyDescent="0.3">
      <c r="A9" s="52"/>
      <c r="B9" s="53"/>
      <c r="C9" s="53"/>
      <c r="D9" s="46"/>
    </row>
    <row r="10" spans="1:4" ht="29.4" customHeight="1" x14ac:dyDescent="0.3">
      <c r="A10" s="41" t="s">
        <v>56</v>
      </c>
      <c r="B10" s="88">
        <v>1.48</v>
      </c>
      <c r="C10" s="29"/>
      <c r="D10" s="45"/>
    </row>
    <row r="11" spans="1:4" x14ac:dyDescent="0.3">
      <c r="A11" s="23" t="s">
        <v>58</v>
      </c>
      <c r="B11" s="88">
        <v>0.8</v>
      </c>
      <c r="C11" s="35">
        <f>B11/B10</f>
        <v>0.54054054054054057</v>
      </c>
    </row>
    <row r="12" spans="1:4" x14ac:dyDescent="0.3">
      <c r="A12" s="23" t="s">
        <v>57</v>
      </c>
      <c r="B12" s="88">
        <v>0.68</v>
      </c>
      <c r="C12" s="30">
        <f>B12/B10</f>
        <v>0.45945945945945948</v>
      </c>
    </row>
    <row r="13" spans="1:4" ht="28.8" x14ac:dyDescent="0.3">
      <c r="A13" s="50" t="s">
        <v>141</v>
      </c>
      <c r="B13" s="85" t="s">
        <v>154</v>
      </c>
      <c r="C13" s="109" t="s">
        <v>177</v>
      </c>
    </row>
    <row r="14" spans="1:4" x14ac:dyDescent="0.3">
      <c r="A14" s="50" t="s">
        <v>103</v>
      </c>
      <c r="B14" s="85">
        <v>485225</v>
      </c>
      <c r="C14" s="29"/>
    </row>
    <row r="15" spans="1:4" x14ac:dyDescent="0.3">
      <c r="A15" s="65" t="s">
        <v>104</v>
      </c>
      <c r="B15" s="89" t="s">
        <v>155</v>
      </c>
      <c r="C15" s="29"/>
    </row>
    <row r="16" spans="1:4" ht="28.8" x14ac:dyDescent="0.3">
      <c r="A16" s="63" t="s">
        <v>65</v>
      </c>
      <c r="B16" s="95" t="s">
        <v>163</v>
      </c>
      <c r="C16" s="64"/>
      <c r="D16" s="45"/>
    </row>
    <row r="17" spans="1:4" ht="28.8" x14ac:dyDescent="0.3">
      <c r="A17" s="63" t="s">
        <v>24</v>
      </c>
      <c r="B17" s="92" t="s">
        <v>164</v>
      </c>
      <c r="C17" s="64"/>
    </row>
    <row r="18" spans="1:4" ht="28.8" x14ac:dyDescent="0.3">
      <c r="A18" s="63" t="s">
        <v>87</v>
      </c>
      <c r="B18" s="92" t="s">
        <v>165</v>
      </c>
      <c r="C18" s="64"/>
      <c r="D18" s="57"/>
    </row>
    <row r="19" spans="1:4" ht="15.6" customHeight="1" x14ac:dyDescent="0.3">
      <c r="A19" s="166" t="s">
        <v>62</v>
      </c>
      <c r="B19" s="167"/>
      <c r="C19" s="166"/>
    </row>
    <row r="20" spans="1:4" x14ac:dyDescent="0.3">
      <c r="A20" s="41" t="s">
        <v>63</v>
      </c>
      <c r="B20" s="88">
        <v>1.18</v>
      </c>
      <c r="C20" s="29"/>
    </row>
    <row r="21" spans="1:4" x14ac:dyDescent="0.3">
      <c r="A21" s="50" t="s">
        <v>105</v>
      </c>
      <c r="B21" s="85">
        <v>405038</v>
      </c>
      <c r="C21" s="29"/>
    </row>
    <row r="22" spans="1:4" x14ac:dyDescent="0.3">
      <c r="A22" s="50" t="s">
        <v>106</v>
      </c>
      <c r="B22" s="85" t="s">
        <v>156</v>
      </c>
      <c r="C22" s="29"/>
    </row>
    <row r="23" spans="1:4" ht="28.8" x14ac:dyDescent="0.3">
      <c r="A23" s="51" t="s">
        <v>64</v>
      </c>
      <c r="B23" s="95" t="s">
        <v>163</v>
      </c>
      <c r="C23" s="29"/>
    </row>
    <row r="24" spans="1:4" ht="28.8" x14ac:dyDescent="0.3">
      <c r="A24" s="51" t="s">
        <v>24</v>
      </c>
      <c r="B24" s="92" t="s">
        <v>164</v>
      </c>
      <c r="C24" s="29"/>
    </row>
    <row r="25" spans="1:4" ht="28.8" x14ac:dyDescent="0.3">
      <c r="A25" s="51" t="s">
        <v>66</v>
      </c>
      <c r="B25" s="92" t="s">
        <v>165</v>
      </c>
      <c r="C25" s="29"/>
    </row>
    <row r="26" spans="1:4" x14ac:dyDescent="0.3">
      <c r="A26" s="57"/>
    </row>
  </sheetData>
  <mergeCells count="3">
    <mergeCell ref="B1:C1"/>
    <mergeCell ref="A3:C3"/>
    <mergeCell ref="A19:C19"/>
  </mergeCells>
  <pageMargins left="0.7" right="0.7" top="0.75" bottom="0.75" header="0.3" footer="0.3"/>
  <pageSetup paperSize="9" scale="7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Investiciju_plans_POST2020</vt:lpstr>
      <vt:lpstr>Par aglo. un dec.kan.</vt:lpstr>
      <vt:lpstr>Ūdenssaimniec_ESOŠS_VĒRTĒJUMS</vt:lpstr>
      <vt:lpstr>NAI_esošais_vērtējums</vt:lpstr>
      <vt:lpstr>Ekonomiskais_novērtējums</vt:lpstr>
      <vt:lpstr>Ūdenssaimniec_ESOŠS_VĒRTĒJUMS!Drukas_apgabals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2020-03-23T09:41:31Z</dcterms:modified>
</cp:coreProperties>
</file>