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3FE7FF98-D9E6-4E88-BE0A-4BE9B1A17CDC}" xr6:coauthVersionLast="45" xr6:coauthVersionMax="45" xr10:uidLastSave="{00000000-0000-0000-0000-000000000000}"/>
  <bookViews>
    <workbookView xWindow="-108" yWindow="-108" windowWidth="23256" windowHeight="12576"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7" l="1"/>
  <c r="E34" i="7"/>
  <c r="E33" i="7"/>
  <c r="H7" i="1" l="1"/>
  <c r="H15" i="1"/>
  <c r="B5" i="7" l="1"/>
  <c r="B10" i="7" l="1"/>
  <c r="H31" i="1" l="1"/>
  <c r="H24" i="1"/>
  <c r="H19" i="1"/>
  <c r="H11" i="1"/>
  <c r="C27" i="7" l="1"/>
  <c r="C26" i="7"/>
  <c r="C12" i="9"/>
  <c r="C11" i="9"/>
  <c r="C5" i="8"/>
  <c r="C6" i="8"/>
  <c r="C10" i="7"/>
  <c r="D10" i="7"/>
  <c r="C7" i="7"/>
  <c r="C8" i="7"/>
  <c r="D19" i="1" l="1"/>
  <c r="D11" i="1"/>
  <c r="D24" i="1"/>
  <c r="D15" i="1"/>
  <c r="D31" i="1"/>
  <c r="D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H8" authorId="0" shapeId="0" xr:uid="{39FB9DF1-AE82-47FE-BC5B-60DCE74B1F6D}">
      <text>
        <r>
          <rPr>
            <b/>
            <sz val="9"/>
            <color indexed="81"/>
            <rFont val="Tahoma"/>
            <family val="2"/>
            <charset val="186"/>
          </rPr>
          <t>Autors:</t>
        </r>
        <r>
          <rPr>
            <sz val="9"/>
            <color indexed="81"/>
            <rFont val="Tahoma"/>
            <family val="2"/>
            <charset val="186"/>
          </rPr>
          <t xml:space="preserve">
No pamatlidzekļiem!?
</t>
        </r>
      </text>
    </comment>
  </commentList>
</comments>
</file>

<file path=xl/sharedStrings.xml><?xml version="1.0" encoding="utf-8"?>
<sst xmlns="http://schemas.openxmlformats.org/spreadsheetml/2006/main" count="261" uniqueCount="190">
  <si>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</si>
  <si>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</si>
  <si>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</si>
  <si>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</si>
  <si>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</si>
  <si>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</si>
  <si>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</si>
  <si>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</si>
  <si>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</si>
  <si>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</si>
  <si>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</si>
  <si>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</si>
  <si>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</si>
  <si>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</si>
  <si>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</si>
  <si>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</si>
  <si>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</si>
  <si>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</si>
  <si>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</si>
  <si>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</si>
  <si>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</si>
  <si>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</si>
  <si>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</si>
  <si>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</si>
  <si>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</si>
  <si>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</si>
  <si>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</si>
  <si>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</si>
  <si>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</si>
  <si>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</si>
  <si>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</si>
  <si>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</si>
  <si>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</si>
  <si>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</si>
  <si>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</si>
  <si>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</si>
  <si>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</si>
  <si>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</si>
  <si>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</si>
  <si>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</si>
  <si>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</si>
  <si>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</si>
  <si>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</si>
  <si>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</si>
  <si>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</si>
  <si>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</si>
  <si>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</si>
  <si>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</si>
  <si>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</si>
  <si>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</si>
  <si>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</si>
  <si>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</si>
  <si>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</si>
  <si>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</si>
  <si>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</si>
  <si>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</si>
  <si>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</si>
  <si>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</si>
  <si>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</si>
  <si>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</si>
  <si>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</si>
  <si>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</si>
  <si>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</si>
  <si>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</si>
  <si>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</si>
  <si>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</si>
  <si>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</si>
  <si>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</si>
  <si>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</si>
  <si>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</si>
  <si>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</si>
  <si>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</si>
  <si>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</si>
  <si>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</si>
  <si>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</si>
  <si>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</si>
  <si>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</si>
  <si>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</si>
  <si>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</si>
  <si>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</si>
  <si>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</si>
  <si>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</si>
  <si>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</si>
  <si>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</si>
  <si>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</si>
  <si>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</si>
  <si>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</si>
  <si>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</si>
  <si>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</si>
  <si>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</si>
  <si>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</si>
  <si>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</si>
  <si>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</si>
  <si>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</si>
  <si>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</si>
  <si>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</si>
  <si>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</si>
  <si>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</si>
  <si>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</si>
  <si>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</si>
  <si>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</si>
  <si>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</si>
  <si>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</si>
  <si>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</si>
  <si>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</si>
  <si>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</si>
  <si>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</si>
  <si>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</si>
  <si>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</si>
  <si>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</si>
  <si>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</si>
  <si>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</si>
  <si>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</si>
  <si>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</si>
  <si>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</si>
  <si>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</si>
  <si>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</si>
  <si>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</si>
  <si>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</si>
  <si>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</si>
  <si>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</si>
  <si>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</si>
  <si>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</si>
  <si>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</si>
  <si>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</si>
  <si>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</si>
  <si>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</si>
  <si>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</si>
  <si>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</si>
  <si>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</si>
  <si>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</si>
  <si>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</si>
  <si>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</si>
  <si>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</si>
  <si>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</si>
  <si>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</si>
  <si>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</si>
  <si>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</si>
  <si>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</si>
  <si>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</si>
  <si>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</si>
  <si>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</si>
  <si>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</si>
  <si>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</si>
  <si>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Lielvārde</t>
  </si>
  <si>
    <t>2,5</t>
  </si>
  <si>
    <t>Jā</t>
  </si>
  <si>
    <t>Reģistrācijas kontrole - Lielvārdes novada pašvaldība      Tehniskais stāvoklis, izvešanas kontrole - SIA "Lielvārdes Remte"</t>
  </si>
  <si>
    <t>Šo funkciju veic Lielvārdes novada pašvaldība</t>
  </si>
  <si>
    <t>SIA "Lielvārdes Remte"</t>
  </si>
  <si>
    <t>2009.gads rekonstrukcija</t>
  </si>
  <si>
    <t>26.71-40.91 EUR ar PVN</t>
  </si>
  <si>
    <t>Pēc SIA "Lielvārdes Remte" pieejamajiem datiem</t>
  </si>
  <si>
    <t>SIA "Lielvārdes Remte" zināmās</t>
  </si>
  <si>
    <t>Asenizācijas pieņemšanas punkta izbūve Mednieku ielā 24, Lielvārdē (NAI)</t>
  </si>
  <si>
    <t>Dūņu atūdeņošanas iekārta</t>
  </si>
  <si>
    <r>
      <t>1 ūdens sagatavošanas stacija ar nominālo jaudu 35 m</t>
    </r>
    <r>
      <rPr>
        <vertAlign val="superscript"/>
        <sz val="11"/>
        <color theme="1"/>
        <rFont val="Times New Roman"/>
        <family val="1"/>
        <charset val="186"/>
      </rPr>
      <t>3</t>
    </r>
    <r>
      <rPr>
        <sz val="11"/>
        <color theme="1"/>
        <rFont val="Times New Roman"/>
        <family val="1"/>
        <charset val="186"/>
      </rPr>
      <t>/h</t>
    </r>
  </si>
  <si>
    <t xml:space="preserve">2 jaunu dziļurbumu izurbšana un 2 dziļurbumu tamponēšana </t>
  </si>
  <si>
    <t>SIA Lielvārdes Remte</t>
  </si>
  <si>
    <t>Raiņa 20b</t>
  </si>
  <si>
    <t>Dravnieku 9a</t>
  </si>
  <si>
    <t>Avotu 17</t>
  </si>
  <si>
    <t>Pie esošā tarifa uzņēmums ir spējīgs segt izdevumus, kas saistīti ar kanalizācijas sistēma suzturēšanu</t>
  </si>
  <si>
    <t>Līdz šim laikam tika piesaistīts līdzfinansējums, pašvaldība satbalsts un aizņēmumi valsts kasē</t>
  </si>
  <si>
    <t>Pēc pārskatītā tarifa iepēja pastāv</t>
  </si>
  <si>
    <t>Remontdarbu plāns uz 1 gadu, bet parasti neizpildāms un paliek uz 3-5 gadi</t>
  </si>
  <si>
    <t>Par pakalpojumu (asenizācijas izvešana, bet maksa par trešās personas atvesto notekūdeņu pieņemšanu nav</t>
  </si>
  <si>
    <t>Pietiks, jo jaudas ir pietiekamas un izmantotas daļēji tikai</t>
  </si>
  <si>
    <t>Dūņu laukos nonāk škidras, nosusina un izved.  (1.reizi par 50 gadiem), 15000m3 izveda, kompostē ar lapām, apzaļumošanai.</t>
  </si>
  <si>
    <t xml:space="preserve">Tendence ir, ka paliek mazāk (atjaunoti), un laicīgi tīra un uztur. </t>
  </si>
  <si>
    <t>Pie NAI, aprīkots ar skaitītāju, bet taisīt šķaidīšanas sistēmu un nav grauzējs,  Paštecē uz šķaidīšanas aku un tad sūknis uz NAI. Jauda pieņemšanai pietiks</t>
  </si>
  <si>
    <t>Ir vietām atdalīta, bet centrā faktiski ir kopējā.</t>
  </si>
  <si>
    <t>25EUR/m  ūdens un 40 EUR/m kanalizācija, līdz 1000EUR cks, un 500 EUR CŪS.</t>
  </si>
  <si>
    <t>ūdens tīklā avarijas ir mazāk, bet, ja ir - tad lielākas</t>
  </si>
  <si>
    <r>
      <t xml:space="preserve">Aglomerācijas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</si>
  <si>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</si>
  <si>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CŪS pakalpojumu zonas iedzīvotāju skaits uz </t>
    </r>
    <r>
      <rPr>
        <b/>
        <sz val="12"/>
        <color rgb="FFFF0000"/>
        <rFont val="Calibri"/>
        <family val="2"/>
        <scheme val="minor"/>
      </rPr>
      <t>(01.01.2019)</t>
    </r>
  </si>
  <si>
    <t>14(59)*</t>
  </si>
  <si>
    <t>796(2300)*</t>
  </si>
  <si>
    <t>Bez lietus ūdens</t>
  </si>
  <si>
    <t>70388m3 jeb 26% no kopējās, bez infiltrācijas</t>
  </si>
  <si>
    <t>2.9 (dabiski mitras), 0.618 t sausna</t>
  </si>
  <si>
    <t>Šobrīd tiek skaņots ar pašvaldību uzņēmuma attīstības plāns 2020.-2025.gadam!</t>
  </si>
  <si>
    <t xml:space="preserve">133273,55 m3 realizēts </t>
  </si>
  <si>
    <t>Šobrīd nav plānotas, bet iespējams jāsalāgo aglomerācija ar SAM 5.3.1. tīkliem, jo tīkli projektā tiek plānoti ārpus esošās aglomerācijas (V.Līkosts piezīme)</t>
  </si>
  <si>
    <t>2016.-2027.gads plānojumam</t>
  </si>
  <si>
    <t>2012.gada lēmums + projekta 5.3.1. apstiprināšanas lēmums</t>
  </si>
  <si>
    <t>Pierīgas reģions pēc CSP - 590.78</t>
  </si>
  <si>
    <t>LIELVĀRDE</t>
  </si>
  <si>
    <t>SAM 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</si>
</sst>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9"/>
      <color indexed="81"/>
      <name val="Tahoma"/>
      <family val="2"/>
      <charset val="186"/>
    </font>
    <font>
      <b/>
      <sz val="9"/>
      <color indexed="81"/>
      <name val="Tahoma"/>
      <family val="2"/>
      <charset val="186"/>
    </font>
    <font>
      <b/>
      <sz val="11"/>
      <color theme="1"/>
      <name val="Times New Roman"/>
      <family val="1"/>
      <charset val="186"/>
    </font>
    <font>
      <b/>
      <sz val="11"/>
      <color rgb="FFFF0000"/>
      <name val="Calibri"/>
      <family val="2"/>
      <charset val="186"/>
      <scheme val="minor"/>
    </font>
    <font>
      <i/>
      <sz val="10"/>
      <color rgb="FFFF0000"/>
      <name val="Calibri"/>
      <family val="2"/>
      <scheme val="minor"/>
    </font>
    <font>
      <sz val="8"/>
      <name val="Calibri"/>
      <family val="2"/>
      <scheme val="minor"/>
    </font>
    <font>
      <vertAlign val="superscript"/>
      <sz val="11"/>
      <color theme="1"/>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2" fillId="0" borderId="0"/>
  </cellStyleXfs>
  <cellXfs count="184">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0" fillId="0" borderId="4" xfId="0" applyBorder="1" applyAlignment="1">
      <alignment horizontal="center" vertical="center"/>
    </xf>
    <xf numFmtId="3" fontId="0" fillId="4" borderId="1" xfId="0" applyNumberFormat="1" applyFill="1" applyBorder="1" applyAlignment="1">
      <alignment horizontal="center" vertical="center"/>
    </xf>
    <xf numFmtId="3"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27" fillId="4" borderId="7" xfId="0" applyFont="1" applyFill="1" applyBorder="1" applyAlignment="1">
      <alignment horizontal="center" vertical="center"/>
    </xf>
    <xf numFmtId="3" fontId="2" fillId="4" borderId="1" xfId="0" applyNumberFormat="1" applyFont="1" applyFill="1" applyBorder="1" applyAlignment="1">
      <alignment vertical="top"/>
    </xf>
    <xf numFmtId="4" fontId="2" fillId="4" borderId="1" xfId="0" applyNumberFormat="1" applyFont="1" applyFill="1" applyBorder="1" applyAlignment="1">
      <alignment vertical="top"/>
    </xf>
    <xf numFmtId="0" fontId="2" fillId="0" borderId="0" xfId="0" applyFont="1" applyFill="1"/>
    <xf numFmtId="0" fontId="28" fillId="0" borderId="0" xfId="0" applyFont="1"/>
    <xf numFmtId="0" fontId="28" fillId="0" borderId="0" xfId="0" applyFont="1" applyFill="1"/>
    <xf numFmtId="0" fontId="18" fillId="0" borderId="0" xfId="0" applyFont="1" applyFill="1" applyAlignment="1">
      <alignment horizontal="left" vertical="center"/>
    </xf>
    <xf numFmtId="0" fontId="0" fillId="0" borderId="0" xfId="0" applyAlignment="1">
      <alignment horizontal="center" vertical="center" wrapText="1"/>
    </xf>
    <xf numFmtId="0" fontId="18" fillId="0" borderId="0" xfId="0" applyFont="1" applyAlignment="1">
      <alignment horizontal="center" vertical="center"/>
    </xf>
    <xf numFmtId="0" fontId="18" fillId="0" borderId="19" xfId="0" applyFont="1" applyBorder="1" applyAlignment="1">
      <alignment vertical="center"/>
    </xf>
    <xf numFmtId="0" fontId="18" fillId="0" borderId="0" xfId="0" applyFont="1" applyAlignment="1">
      <alignment vertical="center"/>
    </xf>
    <xf numFmtId="0" fontId="0" fillId="0" borderId="0" xfId="0" applyBorder="1" applyAlignment="1">
      <alignment wrapText="1"/>
    </xf>
    <xf numFmtId="0" fontId="18" fillId="0" borderId="0" xfId="0" applyFont="1" applyBorder="1" applyAlignment="1">
      <alignment horizontal="center" vertical="center"/>
    </xf>
    <xf numFmtId="0" fontId="29" fillId="0" borderId="11" xfId="0" applyFont="1" applyFill="1" applyBorder="1" applyAlignment="1">
      <alignment horizontal="right" vertical="top" wrapText="1"/>
    </xf>
    <xf numFmtId="0" fontId="3" fillId="4" borderId="1" xfId="0" applyFont="1" applyFill="1" applyBorder="1" applyAlignment="1">
      <alignment vertical="top" wrapText="1"/>
    </xf>
    <xf numFmtId="0" fontId="3" fillId="4" borderId="1" xfId="0" applyFont="1" applyFill="1" applyBorder="1" applyAlignment="1">
      <alignment horizontal="right" vertical="center"/>
    </xf>
    <xf numFmtId="0" fontId="17" fillId="0" borderId="1" xfId="0" applyFont="1" applyBorder="1" applyAlignment="1">
      <alignment horizontal="center" vertical="center" wrapText="1"/>
    </xf>
    <xf numFmtId="0" fontId="27" fillId="4" borderId="1" xfId="0" applyFont="1" applyFill="1" applyBorder="1" applyAlignment="1">
      <alignment horizontal="left" vertical="center" wrapText="1"/>
    </xf>
    <xf numFmtId="0" fontId="21" fillId="4" borderId="1" xfId="0" applyFont="1" applyFill="1" applyBorder="1" applyAlignment="1">
      <alignment horizontal="center" vertical="center" wrapText="1"/>
    </xf>
    <xf numFmtId="3" fontId="20" fillId="4" borderId="1" xfId="0" applyNumberFormat="1" applyFont="1" applyFill="1" applyBorder="1" applyAlignment="1">
      <alignment vertical="top"/>
    </xf>
    <xf numFmtId="3" fontId="0" fillId="8" borderId="1" xfId="0" applyNumberFormat="1" applyFill="1" applyBorder="1" applyAlignment="1">
      <alignment horizontal="right" vertical="top"/>
    </xf>
    <xf numFmtId="3" fontId="0" fillId="4" borderId="7" xfId="0" applyNumberFormat="1" applyFill="1" applyBorder="1" applyAlignment="1">
      <alignment vertical="top" wrapText="1"/>
    </xf>
    <xf numFmtId="3" fontId="16"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64" fontId="0" fillId="4" borderId="1" xfId="0" applyNumberFormat="1" applyFill="1" applyBorder="1" applyAlignment="1">
      <alignment horizontal="right" vertical="top"/>
    </xf>
    <xf numFmtId="0" fontId="18" fillId="0" borderId="0" xfId="0" applyFont="1" applyAlignment="1">
      <alignment horizontal="left" vertical="center"/>
    </xf>
    <xf numFmtId="4" fontId="20" fillId="4" borderId="1" xfId="0" applyNumberFormat="1" applyFont="1" applyFill="1" applyBorder="1" applyAlignment="1">
      <alignment horizontal="right" vertical="top"/>
    </xf>
    <xf numFmtId="3" fontId="2" fillId="4" borderId="7" xfId="0" applyNumberFormat="1" applyFont="1" applyFill="1" applyBorder="1" applyAlignment="1">
      <alignment vertical="top"/>
    </xf>
    <xf numFmtId="0" fontId="20" fillId="4" borderId="0" xfId="0" applyFont="1" applyFill="1" applyAlignment="1">
      <alignment horizontal="center" vertical="center" wrapText="1"/>
    </xf>
    <xf numFmtId="0" fontId="20" fillId="0" borderId="1" xfId="0" applyFont="1" applyFill="1" applyBorder="1" applyAlignment="1">
      <alignment horizontal="left" wrapText="1"/>
    </xf>
    <xf numFmtId="3" fontId="21" fillId="4" borderId="1" xfId="0" applyNumberFormat="1" applyFont="1" applyFill="1" applyBorder="1" applyAlignment="1">
      <alignment horizontal="center" vertical="center" wrapText="1"/>
    </xf>
    <xf numFmtId="0" fontId="23" fillId="0" borderId="0" xfId="0" applyFont="1" applyBorder="1" applyAlignment="1">
      <alignment wrapText="1"/>
    </xf>
    <xf numFmtId="0" fontId="20" fillId="0" borderId="1" xfId="0" applyFont="1" applyBorder="1" applyAlignment="1">
      <alignment wrapText="1"/>
    </xf>
    <xf numFmtId="0" fontId="20" fillId="0" borderId="0" xfId="0" applyFont="1" applyBorder="1" applyAlignment="1">
      <alignment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4" fontId="3" fillId="4" borderId="7" xfId="0" applyNumberFormat="1" applyFont="1" applyFill="1" applyBorder="1" applyAlignment="1">
      <alignment horizontal="right" vertical="top"/>
    </xf>
    <xf numFmtId="4"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9"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8" fillId="0" borderId="19" xfId="0" applyFont="1" applyBorder="1" applyAlignment="1">
      <alignment horizontal="left" vertical="center"/>
    </xf>
    <xf numFmtId="0" fontId="18" fillId="0" borderId="0" xfId="0" applyFont="1" applyAlignment="1">
      <alignment horizontal="left" vertical="center"/>
    </xf>
    <xf numFmtId="0" fontId="20" fillId="0" borderId="8" xfId="0" applyFont="1" applyBorder="1" applyAlignment="1">
      <alignment horizontal="left" wrapText="1"/>
    </xf>
    <xf numFmtId="0" fontId="20" fillId="0" borderId="10" xfId="0" applyFont="1" applyBorder="1" applyAlignment="1">
      <alignment horizontal="left" wrapText="1"/>
    </xf>
    <xf numFmtId="0" fontId="16" fillId="4" borderId="7"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7" fillId="6"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0" xfId="0" applyAlignment="1">
      <alignment horizontal="center" vertical="center" wrapText="1"/>
    </xf>
    <xf numFmtId="0" fontId="0" fillId="0" borderId="0" xfId="0" applyBorder="1" applyAlignment="1">
      <alignment horizontal="left" vertical="center" wrapText="1"/>
    </xf>
    <xf numFmtId="0" fontId="0" fillId="4" borderId="20" xfId="0" applyFill="1" applyBorder="1" applyAlignment="1">
      <alignment horizontal="left" wrapText="1"/>
    </xf>
    <xf numFmtId="0" fontId="0" fillId="4" borderId="19" xfId="0" applyFill="1" applyBorder="1" applyAlignment="1">
      <alignment horizontal="left" wrapText="1"/>
    </xf>
    <xf numFmtId="0" fontId="0" fillId="4" borderId="21" xfId="0" applyFill="1" applyBorder="1" applyAlignment="1">
      <alignment horizontal="left" wrapText="1"/>
    </xf>
    <xf numFmtId="0" fontId="0" fillId="0" borderId="19" xfId="0" applyFill="1" applyBorder="1" applyAlignment="1">
      <alignment horizontal="center" vertical="top" wrapText="1"/>
    </xf>
    <xf numFmtId="0" fontId="0" fillId="0" borderId="0" xfId="0" applyFill="1" applyBorder="1" applyAlignment="1">
      <alignment horizontal="center" vertical="top" wrapText="1"/>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view="pageBreakPreview" zoomScale="60" zoomScaleNormal="90" workbookViewId="0">
      <selection activeCell="J9" sqref="J9"/>
    </sheetView>
  </sheetViews>
  <sheetFormatPr defaultRowHeight="14.4" x14ac:dyDescent="0.3"/>
  <cols>
    <col min="1" max="1" width="40.5546875" style="3" customWidth="1"/>
    <col min="2" max="4" width="23.6640625" customWidth="1"/>
    <col min="5" max="5" width="40.6640625" customWidth="1"/>
    <col min="6" max="8" width="23.6640625" customWidth="1"/>
    <col min="9" max="9" width="16.44140625" customWidth="1"/>
    <col min="10" max="10" width="42.44140625" customWidth="1"/>
    <col min="11" max="11" width="22.5546875" customWidth="1"/>
  </cols>
  <sheetData>
    <row r="1" spans="1:9" ht="49.5" customHeight="1" thickBot="1" x14ac:dyDescent="0.35">
      <c r="A1" s="7" t="s">
        <v>141</v>
      </c>
      <c r="B1" s="148" t="s">
        <v>188</v>
      </c>
      <c r="C1" s="149"/>
      <c r="D1" s="149"/>
    </row>
    <row r="2" spans="1:9" ht="21.75" customHeight="1" x14ac:dyDescent="0.3">
      <c r="A2" s="5"/>
      <c r="B2" s="6"/>
      <c r="C2" s="6"/>
      <c r="D2" s="6"/>
    </row>
    <row r="3" spans="1:9" s="4" customFormat="1" ht="18" customHeight="1" x14ac:dyDescent="0.3">
      <c r="A3" s="150" t="s">
        <v>110</v>
      </c>
      <c r="B3" s="150"/>
      <c r="C3" s="150"/>
      <c r="D3" s="150"/>
      <c r="E3" s="141" t="s">
        <v>111</v>
      </c>
      <c r="F3" s="141"/>
      <c r="G3" s="141"/>
      <c r="H3" s="141"/>
    </row>
    <row r="4" spans="1:9" ht="55.5" customHeight="1" x14ac:dyDescent="0.3">
      <c r="A4" s="152" t="s">
        <v>7</v>
      </c>
      <c r="B4" s="152" t="s">
        <v>92</v>
      </c>
      <c r="C4" s="152" t="s">
        <v>126</v>
      </c>
      <c r="D4" s="151" t="s">
        <v>22</v>
      </c>
      <c r="E4" s="142" t="s">
        <v>7</v>
      </c>
      <c r="F4" s="142" t="s">
        <v>112</v>
      </c>
      <c r="G4" s="142" t="s">
        <v>9</v>
      </c>
      <c r="H4" s="143" t="s">
        <v>22</v>
      </c>
    </row>
    <row r="5" spans="1:9" ht="129" customHeight="1" x14ac:dyDescent="0.3">
      <c r="A5" s="152"/>
      <c r="B5" s="152"/>
      <c r="C5" s="152"/>
      <c r="D5" s="151"/>
      <c r="E5" s="142"/>
      <c r="F5" s="142"/>
      <c r="G5" s="142"/>
      <c r="H5" s="143"/>
    </row>
    <row r="6" spans="1:9" x14ac:dyDescent="0.3">
      <c r="A6" s="145" t="s">
        <v>18</v>
      </c>
      <c r="B6" s="145"/>
      <c r="C6" s="145"/>
      <c r="D6" s="145"/>
      <c r="E6" s="144" t="s">
        <v>131</v>
      </c>
      <c r="F6" s="144"/>
      <c r="G6" s="144"/>
      <c r="H6" s="144"/>
      <c r="I6" s="46"/>
    </row>
    <row r="7" spans="1:9" ht="46.95" customHeight="1" x14ac:dyDescent="0.3">
      <c r="A7" s="18" t="s">
        <v>19</v>
      </c>
      <c r="B7" s="8"/>
      <c r="C7" s="17" t="s">
        <v>177</v>
      </c>
      <c r="D7" s="8">
        <f>D8+D9+D10</f>
        <v>2277300</v>
      </c>
      <c r="E7" s="69" t="s">
        <v>127</v>
      </c>
      <c r="F7" s="70"/>
      <c r="G7" s="110" t="s">
        <v>178</v>
      </c>
      <c r="H7" s="70">
        <f>H8+H10</f>
        <v>6179900</v>
      </c>
    </row>
    <row r="8" spans="1:9" x14ac:dyDescent="0.3">
      <c r="A8" s="19" t="s">
        <v>0</v>
      </c>
      <c r="B8" s="45">
        <v>7.6</v>
      </c>
      <c r="C8" s="9"/>
      <c r="D8" s="56">
        <v>2102800</v>
      </c>
      <c r="E8" s="127" t="s">
        <v>116</v>
      </c>
      <c r="F8" s="129">
        <v>23930</v>
      </c>
      <c r="G8" s="133"/>
      <c r="H8" s="131">
        <v>5988500</v>
      </c>
      <c r="I8" s="46"/>
    </row>
    <row r="9" spans="1:9" x14ac:dyDescent="0.3">
      <c r="A9" s="19" t="s">
        <v>1</v>
      </c>
      <c r="B9" s="45">
        <v>0.45</v>
      </c>
      <c r="C9" s="9"/>
      <c r="D9" s="56">
        <v>112500</v>
      </c>
      <c r="E9" s="128"/>
      <c r="F9" s="130"/>
      <c r="G9" s="134"/>
      <c r="H9" s="132"/>
      <c r="I9" s="46"/>
    </row>
    <row r="10" spans="1:9" x14ac:dyDescent="0.3">
      <c r="A10" s="19" t="s">
        <v>4</v>
      </c>
      <c r="B10" s="45">
        <v>1.65</v>
      </c>
      <c r="C10" s="9"/>
      <c r="D10" s="31">
        <v>62000</v>
      </c>
      <c r="E10" s="19" t="s">
        <v>4</v>
      </c>
      <c r="F10" s="105">
        <v>562</v>
      </c>
      <c r="G10" s="9"/>
      <c r="H10" s="31">
        <v>191400</v>
      </c>
      <c r="I10" s="46"/>
    </row>
    <row r="11" spans="1:9" ht="62.4" x14ac:dyDescent="0.3">
      <c r="A11" s="20" t="s">
        <v>21</v>
      </c>
      <c r="B11" s="12"/>
      <c r="C11" s="13"/>
      <c r="D11" s="14">
        <f>D12+D13+D14</f>
        <v>350000</v>
      </c>
      <c r="E11" s="71" t="s">
        <v>128</v>
      </c>
      <c r="F11" s="72"/>
      <c r="G11" s="73"/>
      <c r="H11" s="74">
        <f>H12+H13+H14</f>
        <v>4054000</v>
      </c>
    </row>
    <row r="12" spans="1:9" x14ac:dyDescent="0.3">
      <c r="A12" s="19" t="s">
        <v>2</v>
      </c>
      <c r="B12" s="45">
        <v>6</v>
      </c>
      <c r="C12" s="9"/>
      <c r="D12" s="56">
        <v>300000</v>
      </c>
      <c r="E12" s="19" t="s">
        <v>117</v>
      </c>
      <c r="F12" s="45"/>
      <c r="G12" s="9"/>
      <c r="H12" s="56">
        <v>0</v>
      </c>
      <c r="I12" s="46"/>
    </row>
    <row r="13" spans="1:9" ht="44.4" x14ac:dyDescent="0.3">
      <c r="A13" s="19" t="s">
        <v>12</v>
      </c>
      <c r="B13" s="45"/>
      <c r="C13" s="9"/>
      <c r="D13" s="56">
        <v>0</v>
      </c>
      <c r="E13" s="19" t="s">
        <v>118</v>
      </c>
      <c r="F13" s="104" t="s">
        <v>156</v>
      </c>
      <c r="G13" s="9"/>
      <c r="H13" s="56">
        <v>4000000</v>
      </c>
      <c r="I13" s="46"/>
    </row>
    <row r="14" spans="1:9" ht="41.4" x14ac:dyDescent="0.3">
      <c r="A14" s="19" t="s">
        <v>11</v>
      </c>
      <c r="B14" s="104" t="s">
        <v>154</v>
      </c>
      <c r="C14" s="9"/>
      <c r="D14" s="56">
        <v>50000</v>
      </c>
      <c r="E14" s="19" t="s">
        <v>119</v>
      </c>
      <c r="F14" s="104" t="s">
        <v>157</v>
      </c>
      <c r="G14" s="9"/>
      <c r="H14" s="56">
        <v>54000</v>
      </c>
      <c r="I14" s="46"/>
    </row>
    <row r="15" spans="1:9" ht="85.95" customHeight="1" x14ac:dyDescent="0.3">
      <c r="A15" s="18" t="s">
        <v>20</v>
      </c>
      <c r="B15" s="8"/>
      <c r="C15" s="17" t="s">
        <v>23</v>
      </c>
      <c r="D15" s="8">
        <f>D16+D17+D18</f>
        <v>0</v>
      </c>
      <c r="E15" s="69" t="s">
        <v>129</v>
      </c>
      <c r="F15" s="70"/>
      <c r="G15" s="110" t="s">
        <v>23</v>
      </c>
      <c r="H15" s="70">
        <f>H16+H18</f>
        <v>0</v>
      </c>
    </row>
    <row r="16" spans="1:9" x14ac:dyDescent="0.3">
      <c r="A16" s="19" t="s">
        <v>0</v>
      </c>
      <c r="B16" s="45"/>
      <c r="C16" s="9"/>
      <c r="D16" s="56">
        <v>0</v>
      </c>
      <c r="E16" s="127" t="s">
        <v>1</v>
      </c>
      <c r="F16" s="129"/>
      <c r="G16" s="135"/>
      <c r="H16" s="131"/>
      <c r="I16" s="46"/>
    </row>
    <row r="17" spans="1:9" x14ac:dyDescent="0.3">
      <c r="A17" s="19" t="s">
        <v>1</v>
      </c>
      <c r="B17" s="45"/>
      <c r="C17" s="9"/>
      <c r="D17" s="56">
        <v>0</v>
      </c>
      <c r="E17" s="128"/>
      <c r="F17" s="130"/>
      <c r="G17" s="136"/>
      <c r="H17" s="132"/>
      <c r="I17" s="46"/>
    </row>
    <row r="18" spans="1:9" x14ac:dyDescent="0.3">
      <c r="A18" s="19" t="s">
        <v>4</v>
      </c>
      <c r="B18" s="45"/>
      <c r="C18" s="9"/>
      <c r="D18" s="31">
        <v>0</v>
      </c>
      <c r="E18" s="19" t="s">
        <v>4</v>
      </c>
      <c r="F18" s="45"/>
      <c r="G18" s="9"/>
      <c r="H18" s="31"/>
      <c r="I18" s="46"/>
    </row>
    <row r="19" spans="1:9" ht="78" x14ac:dyDescent="0.3">
      <c r="A19" s="20" t="s">
        <v>113</v>
      </c>
      <c r="B19" s="12"/>
      <c r="C19" s="13"/>
      <c r="D19" s="14">
        <f>D20+D21+D22</f>
        <v>0</v>
      </c>
      <c r="E19" s="71" t="s">
        <v>130</v>
      </c>
      <c r="F19" s="72"/>
      <c r="G19" s="73"/>
      <c r="H19" s="74">
        <f>H20+H21+H22</f>
        <v>0</v>
      </c>
    </row>
    <row r="20" spans="1:9" x14ac:dyDescent="0.3">
      <c r="A20" s="19" t="s">
        <v>2</v>
      </c>
      <c r="B20" s="45"/>
      <c r="C20" s="9"/>
      <c r="D20" s="56">
        <v>0</v>
      </c>
      <c r="E20" s="19" t="s">
        <v>117</v>
      </c>
      <c r="F20" s="45"/>
      <c r="G20" s="9"/>
      <c r="H20" s="56">
        <v>0</v>
      </c>
      <c r="I20" s="46"/>
    </row>
    <row r="21" spans="1:9" ht="41.4" x14ac:dyDescent="0.3">
      <c r="A21" s="19" t="s">
        <v>12</v>
      </c>
      <c r="B21" s="45"/>
      <c r="C21" s="9"/>
      <c r="D21" s="56">
        <v>0</v>
      </c>
      <c r="E21" s="19" t="s">
        <v>118</v>
      </c>
      <c r="F21" s="45"/>
      <c r="G21" s="9"/>
      <c r="H21" s="56">
        <v>0</v>
      </c>
      <c r="I21" s="46"/>
    </row>
    <row r="22" spans="1:9" ht="27.6" x14ac:dyDescent="0.3">
      <c r="A22" s="19" t="s">
        <v>11</v>
      </c>
      <c r="B22" s="45"/>
      <c r="C22" s="9"/>
      <c r="D22" s="56">
        <v>0</v>
      </c>
      <c r="E22" s="19" t="s">
        <v>119</v>
      </c>
      <c r="F22" s="45"/>
      <c r="G22" s="9"/>
      <c r="H22" s="56">
        <v>0</v>
      </c>
      <c r="I22" s="46"/>
    </row>
    <row r="23" spans="1:9" x14ac:dyDescent="0.3">
      <c r="A23" s="145" t="s">
        <v>5</v>
      </c>
      <c r="B23" s="145"/>
      <c r="C23" s="145"/>
      <c r="D23" s="145"/>
      <c r="E23" s="144" t="s">
        <v>114</v>
      </c>
      <c r="F23" s="144"/>
      <c r="G23" s="144"/>
      <c r="H23" s="144"/>
    </row>
    <row r="24" spans="1:9" ht="31.2" customHeight="1" x14ac:dyDescent="0.3">
      <c r="A24" s="20" t="s">
        <v>8</v>
      </c>
      <c r="B24" s="15"/>
      <c r="C24" s="13"/>
      <c r="D24" s="8">
        <f>SUM(D25:D29)</f>
        <v>1961120</v>
      </c>
      <c r="E24" s="71" t="s">
        <v>115</v>
      </c>
      <c r="F24" s="75"/>
      <c r="G24" s="73"/>
      <c r="H24" s="70">
        <f>SUM(H25:H29)</f>
        <v>112000</v>
      </c>
    </row>
    <row r="25" spans="1:9" x14ac:dyDescent="0.3">
      <c r="A25" s="19" t="s">
        <v>0</v>
      </c>
      <c r="B25" s="57">
        <v>5632</v>
      </c>
      <c r="C25" s="16"/>
      <c r="D25" s="31">
        <v>1576960</v>
      </c>
      <c r="E25" s="127" t="s">
        <v>1</v>
      </c>
      <c r="F25" s="137">
        <v>0.4</v>
      </c>
      <c r="G25" s="139"/>
      <c r="H25" s="131">
        <v>112000</v>
      </c>
      <c r="I25" s="46"/>
    </row>
    <row r="26" spans="1:9" x14ac:dyDescent="0.3">
      <c r="A26" s="19" t="s">
        <v>1</v>
      </c>
      <c r="B26" s="45">
        <v>1372</v>
      </c>
      <c r="C26" s="9"/>
      <c r="D26" s="56">
        <v>384160</v>
      </c>
      <c r="E26" s="128"/>
      <c r="F26" s="138"/>
      <c r="G26" s="140"/>
      <c r="H26" s="132"/>
      <c r="I26" s="46"/>
    </row>
    <row r="27" spans="1:9" x14ac:dyDescent="0.3">
      <c r="A27" s="19" t="s">
        <v>3</v>
      </c>
      <c r="B27" s="45"/>
      <c r="C27" s="9"/>
      <c r="D27" s="56">
        <v>0</v>
      </c>
      <c r="E27" s="19" t="s">
        <v>120</v>
      </c>
      <c r="F27" s="45"/>
      <c r="G27" s="9"/>
      <c r="H27" s="56">
        <v>0</v>
      </c>
      <c r="I27" s="46"/>
    </row>
    <row r="28" spans="1:9" ht="31.95" customHeight="1" x14ac:dyDescent="0.3">
      <c r="A28" s="19" t="s">
        <v>16</v>
      </c>
      <c r="B28" s="45"/>
      <c r="C28" s="9"/>
      <c r="D28" s="56">
        <v>0</v>
      </c>
      <c r="E28" s="127" t="s">
        <v>121</v>
      </c>
      <c r="F28" s="129"/>
      <c r="G28" s="135"/>
      <c r="H28" s="131"/>
      <c r="I28" s="46"/>
    </row>
    <row r="29" spans="1:9" ht="31.8" customHeight="1" x14ac:dyDescent="0.3">
      <c r="A29" s="19" t="s">
        <v>88</v>
      </c>
      <c r="B29" s="45"/>
      <c r="C29" s="9"/>
      <c r="D29" s="56"/>
      <c r="E29" s="128"/>
      <c r="F29" s="130"/>
      <c r="G29" s="136"/>
      <c r="H29" s="132"/>
      <c r="I29" s="46"/>
    </row>
    <row r="30" spans="1:9" ht="30.6" customHeight="1" x14ac:dyDescent="0.3">
      <c r="A30" s="146" t="s">
        <v>6</v>
      </c>
      <c r="B30" s="147"/>
      <c r="C30" s="147"/>
      <c r="D30" s="147"/>
      <c r="E30" s="124" t="s">
        <v>122</v>
      </c>
      <c r="F30" s="125"/>
      <c r="G30" s="125"/>
      <c r="H30" s="125"/>
    </row>
    <row r="31" spans="1:9" ht="46.8" x14ac:dyDescent="0.3">
      <c r="A31" s="20" t="s">
        <v>83</v>
      </c>
      <c r="B31" s="12"/>
      <c r="C31" s="13"/>
      <c r="D31" s="8">
        <f>SUM(D32:D35)</f>
        <v>100000</v>
      </c>
      <c r="E31" s="71" t="s">
        <v>83</v>
      </c>
      <c r="F31" s="72"/>
      <c r="G31" s="73"/>
      <c r="H31" s="70">
        <f>SUM(H32:H34)</f>
        <v>0</v>
      </c>
    </row>
    <row r="32" spans="1:9" ht="69" x14ac:dyDescent="0.3">
      <c r="A32" s="19" t="s">
        <v>13</v>
      </c>
      <c r="B32" s="45"/>
      <c r="C32" s="9"/>
      <c r="D32" s="58">
        <v>0</v>
      </c>
      <c r="E32" s="19" t="s">
        <v>123</v>
      </c>
      <c r="F32" s="45"/>
      <c r="G32" s="9"/>
      <c r="H32" s="58">
        <v>0</v>
      </c>
      <c r="I32" s="46"/>
    </row>
    <row r="33" spans="1:9" ht="27.6" x14ac:dyDescent="0.3">
      <c r="A33" s="19" t="s">
        <v>14</v>
      </c>
      <c r="B33" s="45"/>
      <c r="C33" s="9"/>
      <c r="D33" s="58">
        <v>0</v>
      </c>
      <c r="E33" s="19" t="s">
        <v>124</v>
      </c>
      <c r="F33" s="45"/>
      <c r="G33" s="9"/>
      <c r="H33" s="58">
        <v>0</v>
      </c>
      <c r="I33" s="46"/>
    </row>
    <row r="34" spans="1:9" ht="27.6" x14ac:dyDescent="0.3">
      <c r="A34" s="19" t="s">
        <v>15</v>
      </c>
      <c r="B34" s="45"/>
      <c r="C34" s="9"/>
      <c r="D34" s="58">
        <v>0</v>
      </c>
      <c r="E34" s="19" t="s">
        <v>125</v>
      </c>
      <c r="F34" s="45"/>
      <c r="G34" s="9"/>
      <c r="H34" s="58">
        <v>0</v>
      </c>
      <c r="I34" s="46"/>
    </row>
    <row r="35" spans="1:9" ht="27.6" x14ac:dyDescent="0.3">
      <c r="A35" s="19" t="s">
        <v>17</v>
      </c>
      <c r="B35" s="45" t="s">
        <v>155</v>
      </c>
      <c r="C35" s="9"/>
      <c r="D35" s="58">
        <v>100000</v>
      </c>
      <c r="E35" s="103"/>
    </row>
    <row r="36" spans="1:9" ht="30" customHeight="1" x14ac:dyDescent="0.3">
      <c r="A36" s="126" t="s">
        <v>10</v>
      </c>
      <c r="B36" s="126"/>
      <c r="C36" s="126"/>
      <c r="D36" s="126"/>
      <c r="E36" s="126" t="s">
        <v>10</v>
      </c>
      <c r="F36" s="126"/>
      <c r="G36" s="126"/>
      <c r="H36" s="126"/>
    </row>
    <row r="37" spans="1:9" x14ac:dyDescent="0.3">
      <c r="A37"/>
      <c r="B37" s="1"/>
      <c r="C37" s="1"/>
    </row>
    <row r="38" spans="1:9" x14ac:dyDescent="0.3">
      <c r="A38"/>
    </row>
    <row r="39" spans="1:9" x14ac:dyDescent="0.3">
      <c r="A39"/>
      <c r="B39" s="1"/>
      <c r="C39" s="1"/>
    </row>
    <row r="40" spans="1:9" x14ac:dyDescent="0.3">
      <c r="A40"/>
      <c r="B40" s="2"/>
      <c r="C40" s="2"/>
    </row>
    <row r="41" spans="1:9" x14ac:dyDescent="0.3">
      <c r="A41"/>
    </row>
    <row r="42" spans="1:9" x14ac:dyDescent="0.3">
      <c r="A42"/>
    </row>
    <row r="43" spans="1:9" x14ac:dyDescent="0.3">
      <c r="A43"/>
      <c r="B43" s="1"/>
      <c r="C43" s="1"/>
    </row>
    <row r="44" spans="1:9" x14ac:dyDescent="0.3">
      <c r="A44"/>
      <c r="B44" s="2"/>
      <c r="C44" s="2"/>
    </row>
    <row r="45" spans="1:9" x14ac:dyDescent="0.3">
      <c r="A45"/>
    </row>
    <row r="46" spans="1:9" x14ac:dyDescent="0.3">
      <c r="A46"/>
    </row>
    <row r="47" spans="1:9" x14ac:dyDescent="0.3">
      <c r="A47"/>
      <c r="B47" s="2"/>
      <c r="C47" s="2"/>
    </row>
    <row r="48" spans="1:9" x14ac:dyDescent="0.3">
      <c r="A48"/>
    </row>
    <row r="49" spans="1:3" x14ac:dyDescent="0.3">
      <c r="A49"/>
      <c r="B49" s="1"/>
      <c r="C49" s="1"/>
    </row>
    <row r="50" spans="1:3" x14ac:dyDescent="0.3">
      <c r="A50"/>
      <c r="B50" s="2"/>
      <c r="C50" s="2"/>
    </row>
  </sheetData>
  <mergeCells count="35">
    <mergeCell ref="A36:D36"/>
    <mergeCell ref="A6:D6"/>
    <mergeCell ref="A23:D23"/>
    <mergeCell ref="A30:D30"/>
    <mergeCell ref="B1:D1"/>
    <mergeCell ref="A3:D3"/>
    <mergeCell ref="D4:D5"/>
    <mergeCell ref="A4:A5"/>
    <mergeCell ref="B4:B5"/>
    <mergeCell ref="C4:C5"/>
    <mergeCell ref="G28:G29"/>
    <mergeCell ref="E3:H3"/>
    <mergeCell ref="E4:E5"/>
    <mergeCell ref="F4:F5"/>
    <mergeCell ref="G4:G5"/>
    <mergeCell ref="H4:H5"/>
    <mergeCell ref="H28:H29"/>
    <mergeCell ref="E6:H6"/>
    <mergeCell ref="E23:H23"/>
    <mergeCell ref="E30:H30"/>
    <mergeCell ref="E36:H36"/>
    <mergeCell ref="E8:E9"/>
    <mergeCell ref="F8:F9"/>
    <mergeCell ref="H8:H9"/>
    <mergeCell ref="G8:G9"/>
    <mergeCell ref="E16:E17"/>
    <mergeCell ref="F16:F17"/>
    <mergeCell ref="G16:G17"/>
    <mergeCell ref="H16:H17"/>
    <mergeCell ref="E25:E26"/>
    <mergeCell ref="F25:F26"/>
    <mergeCell ref="G25:G26"/>
    <mergeCell ref="H25:H26"/>
    <mergeCell ref="E28:E29"/>
    <mergeCell ref="F28:F29"/>
  </mergeCells>
  <pageMargins left="0.7" right="0.7" top="0.75" bottom="0.75" header="0.3" footer="0.3"/>
  <pageSetup paperSize="8"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view="pageBreakPreview" topLeftCell="A5" zoomScale="70" zoomScaleNormal="100" zoomScaleSheetLayoutView="70" workbookViewId="0">
      <selection activeCell="G9" sqref="G9"/>
    </sheetView>
  </sheetViews>
  <sheetFormatPr defaultRowHeight="14.4" x14ac:dyDescent="0.3"/>
  <cols>
    <col min="1" max="1" width="48.33203125" customWidth="1"/>
    <col min="2" max="2" width="26.88671875" customWidth="1"/>
  </cols>
  <sheetData>
    <row r="1" spans="1:7" ht="101.4" customHeight="1" thickBot="1" x14ac:dyDescent="0.35">
      <c r="A1" s="7" t="s">
        <v>141</v>
      </c>
      <c r="B1" s="86" t="s">
        <v>188</v>
      </c>
    </row>
    <row r="2" spans="1:7" x14ac:dyDescent="0.3">
      <c r="A2" s="5"/>
      <c r="B2" s="6"/>
    </row>
    <row r="3" spans="1:7" ht="30.6" customHeight="1" x14ac:dyDescent="0.3">
      <c r="A3" s="153" t="s">
        <v>100</v>
      </c>
      <c r="B3" s="154"/>
    </row>
    <row r="4" spans="1:7" ht="48.6" customHeight="1" x14ac:dyDescent="0.3">
      <c r="A4" s="64" t="s">
        <v>97</v>
      </c>
      <c r="B4" s="63" t="s">
        <v>186</v>
      </c>
      <c r="C4" s="155"/>
      <c r="D4" s="156"/>
      <c r="E4" s="156"/>
      <c r="F4" s="156"/>
      <c r="G4" s="156"/>
    </row>
    <row r="5" spans="1:7" ht="28.8" x14ac:dyDescent="0.3">
      <c r="A5" s="64" t="s">
        <v>98</v>
      </c>
      <c r="B5" s="63" t="s">
        <v>185</v>
      </c>
      <c r="C5" s="155"/>
      <c r="D5" s="156"/>
      <c r="E5" s="156"/>
      <c r="F5" s="156"/>
      <c r="G5" s="156"/>
    </row>
    <row r="6" spans="1:7" ht="100.8" x14ac:dyDescent="0.3">
      <c r="A6" s="64" t="s">
        <v>132</v>
      </c>
      <c r="B6" s="63" t="s">
        <v>184</v>
      </c>
      <c r="C6" s="155"/>
      <c r="D6" s="156"/>
      <c r="E6" s="156"/>
      <c r="F6" s="156"/>
      <c r="G6" s="156"/>
    </row>
    <row r="7" spans="1:7" ht="38.4" customHeight="1" x14ac:dyDescent="0.3">
      <c r="A7" s="64" t="s">
        <v>108</v>
      </c>
      <c r="B7" s="63" t="s">
        <v>187</v>
      </c>
      <c r="C7" s="155"/>
      <c r="D7" s="156"/>
      <c r="E7" s="156"/>
      <c r="F7" s="156"/>
      <c r="G7" s="156"/>
    </row>
    <row r="8" spans="1:7" ht="25.2" customHeight="1" x14ac:dyDescent="0.3">
      <c r="A8" s="64" t="s">
        <v>107</v>
      </c>
      <c r="B8" s="63" t="s">
        <v>145</v>
      </c>
    </row>
    <row r="9" spans="1:7" ht="45.6" customHeight="1" x14ac:dyDescent="0.3">
      <c r="A9" s="153" t="s">
        <v>96</v>
      </c>
      <c r="B9" s="154"/>
    </row>
    <row r="10" spans="1:7" ht="48" customHeight="1" x14ac:dyDescent="0.3">
      <c r="A10" s="52" t="s">
        <v>94</v>
      </c>
      <c r="B10" s="87" t="s">
        <v>146</v>
      </c>
    </row>
    <row r="11" spans="1:7" ht="41.4" customHeight="1" x14ac:dyDescent="0.3">
      <c r="A11" s="52" t="s">
        <v>133</v>
      </c>
      <c r="B11" s="89">
        <v>44561</v>
      </c>
    </row>
    <row r="12" spans="1:7" ht="75.75" customHeight="1" x14ac:dyDescent="0.3">
      <c r="A12" s="52" t="s">
        <v>95</v>
      </c>
      <c r="B12" s="88" t="s">
        <v>147</v>
      </c>
    </row>
    <row r="13" spans="1:7" ht="51" customHeight="1" x14ac:dyDescent="0.3">
      <c r="A13" s="52" t="s">
        <v>134</v>
      </c>
      <c r="B13" s="88" t="s">
        <v>148</v>
      </c>
    </row>
    <row r="14" spans="1:7" ht="57.6" x14ac:dyDescent="0.3">
      <c r="A14" s="68" t="s">
        <v>109</v>
      </c>
      <c r="B14" s="118" t="s">
        <v>182</v>
      </c>
    </row>
  </sheetData>
  <mergeCells count="6">
    <mergeCell ref="A9:B9"/>
    <mergeCell ref="A3:B3"/>
    <mergeCell ref="C4:G4"/>
    <mergeCell ref="C5:G5"/>
    <mergeCell ref="C6:G6"/>
    <mergeCell ref="C7:G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60" workbookViewId="0">
      <selection activeCell="F11" sqref="F11"/>
    </sheetView>
  </sheetViews>
  <sheetFormatPr defaultRowHeight="14.4" x14ac:dyDescent="0.3"/>
  <cols>
    <col min="1" max="1" width="40.5546875" style="3" customWidth="1"/>
    <col min="2" max="2" width="18.5546875" customWidth="1"/>
    <col min="3" max="3" width="23.109375" customWidth="1"/>
    <col min="4" max="4" width="20.5546875" customWidth="1"/>
    <col min="5" max="5" width="20.7773437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141</v>
      </c>
      <c r="B1" s="165" t="s">
        <v>188</v>
      </c>
      <c r="C1" s="166"/>
      <c r="D1" s="166"/>
    </row>
    <row r="2" spans="1:10" ht="21.75" customHeight="1" x14ac:dyDescent="0.3">
      <c r="A2" s="5"/>
      <c r="B2" s="6"/>
      <c r="C2" s="6"/>
      <c r="D2" s="6"/>
    </row>
    <row r="3" spans="1:10" s="4" customFormat="1" ht="18" customHeight="1" x14ac:dyDescent="0.3">
      <c r="A3" s="150" t="s">
        <v>25</v>
      </c>
      <c r="B3" s="150"/>
      <c r="C3" s="150"/>
      <c r="D3" s="150"/>
    </row>
    <row r="4" spans="1:10" s="4" customFormat="1" ht="36" customHeight="1" x14ac:dyDescent="0.3">
      <c r="A4" s="84" t="s">
        <v>175</v>
      </c>
      <c r="B4" s="31">
        <v>6153</v>
      </c>
      <c r="C4" s="82"/>
      <c r="D4" s="82"/>
      <c r="E4" s="102"/>
      <c r="F4" s="168"/>
      <c r="G4" s="168"/>
      <c r="H4" s="168"/>
    </row>
    <row r="5" spans="1:10" ht="29.4" customHeight="1" x14ac:dyDescent="0.3">
      <c r="A5" s="25" t="s">
        <v>174</v>
      </c>
      <c r="B5" s="109">
        <f>B4-481</f>
        <v>5672</v>
      </c>
      <c r="C5" s="29"/>
      <c r="D5" s="22"/>
      <c r="E5" s="98"/>
      <c r="F5" s="47"/>
    </row>
    <row r="6" spans="1:10" x14ac:dyDescent="0.3">
      <c r="A6" s="23" t="s">
        <v>26</v>
      </c>
      <c r="B6" s="31">
        <v>289</v>
      </c>
      <c r="C6" s="29"/>
      <c r="D6" s="10" t="s">
        <v>189</v>
      </c>
      <c r="E6" s="98"/>
      <c r="F6" s="162"/>
      <c r="G6" s="162"/>
      <c r="H6" s="162"/>
    </row>
    <row r="7" spans="1:10" x14ac:dyDescent="0.3">
      <c r="A7" s="23" t="s">
        <v>27</v>
      </c>
      <c r="B7" s="31">
        <v>3517</v>
      </c>
      <c r="C7" s="30">
        <f>B7/B5</f>
        <v>0.62006346967559944</v>
      </c>
      <c r="D7" s="10"/>
      <c r="E7" s="98"/>
    </row>
    <row r="8" spans="1:10" ht="28.8" x14ac:dyDescent="0.3">
      <c r="A8" s="23" t="s">
        <v>28</v>
      </c>
      <c r="B8" s="31">
        <v>3997</v>
      </c>
      <c r="C8" s="30">
        <f>B8/B5</f>
        <v>0.70468970380818052</v>
      </c>
      <c r="D8" s="11">
        <v>5558</v>
      </c>
      <c r="E8" s="115"/>
    </row>
    <row r="9" spans="1:10" ht="41.4" x14ac:dyDescent="0.3">
      <c r="A9" s="27"/>
      <c r="B9" s="12"/>
      <c r="C9" s="28" t="s">
        <v>89</v>
      </c>
      <c r="D9" s="28" t="s">
        <v>90</v>
      </c>
      <c r="E9" s="59"/>
      <c r="G9" s="101"/>
      <c r="H9" s="101"/>
      <c r="I9" s="101"/>
      <c r="J9" s="101"/>
    </row>
    <row r="10" spans="1:10" ht="15.6" x14ac:dyDescent="0.3">
      <c r="A10" s="25" t="s">
        <v>29</v>
      </c>
      <c r="B10" s="21">
        <f>B11+B12</f>
        <v>27.984999999999999</v>
      </c>
      <c r="C10" s="21">
        <f>C11+C12</f>
        <v>0</v>
      </c>
      <c r="D10" s="21">
        <f t="shared" ref="D10" si="0">D11+D12</f>
        <v>0</v>
      </c>
      <c r="E10" s="46"/>
    </row>
    <row r="11" spans="1:10" x14ac:dyDescent="0.3">
      <c r="A11" s="23" t="s">
        <v>30</v>
      </c>
      <c r="B11" s="31">
        <v>21.984999999999999</v>
      </c>
      <c r="C11" s="31">
        <v>0</v>
      </c>
      <c r="D11" s="31">
        <v>0</v>
      </c>
      <c r="E11" s="46"/>
    </row>
    <row r="12" spans="1:10" x14ac:dyDescent="0.3">
      <c r="A12" s="23" t="s">
        <v>31</v>
      </c>
      <c r="B12" s="31">
        <v>6</v>
      </c>
      <c r="C12" s="31">
        <v>0</v>
      </c>
      <c r="D12" s="31">
        <v>0</v>
      </c>
      <c r="E12" s="46"/>
    </row>
    <row r="13" spans="1:10" ht="15.6" x14ac:dyDescent="0.3">
      <c r="A13" s="26" t="s">
        <v>32</v>
      </c>
      <c r="B13" s="31">
        <v>6</v>
      </c>
      <c r="C13" s="29"/>
      <c r="D13" s="29"/>
      <c r="E13" s="46"/>
    </row>
    <row r="14" spans="1:10" x14ac:dyDescent="0.3">
      <c r="A14" s="19" t="s">
        <v>33</v>
      </c>
      <c r="B14" s="31">
        <v>0</v>
      </c>
      <c r="C14" s="29"/>
      <c r="D14" s="29"/>
      <c r="E14" s="46"/>
    </row>
    <row r="15" spans="1:10" x14ac:dyDescent="0.3">
      <c r="A15" s="24" t="s">
        <v>34</v>
      </c>
      <c r="B15" s="31">
        <v>6</v>
      </c>
      <c r="C15" s="29"/>
      <c r="D15" s="29"/>
      <c r="E15" s="46"/>
    </row>
    <row r="16" spans="1:10" ht="34.799999999999997" customHeight="1" x14ac:dyDescent="0.3">
      <c r="A16" s="25" t="s">
        <v>78</v>
      </c>
      <c r="B16" s="58">
        <v>1</v>
      </c>
      <c r="C16" s="157" t="s">
        <v>169</v>
      </c>
      <c r="D16" s="158"/>
    </row>
    <row r="17" spans="1:9" ht="15.6" x14ac:dyDescent="0.3">
      <c r="A17" s="25" t="s">
        <v>135</v>
      </c>
      <c r="B17" s="58">
        <v>20</v>
      </c>
      <c r="C17" s="157" t="s">
        <v>179</v>
      </c>
      <c r="D17" s="158"/>
      <c r="F17" s="167"/>
      <c r="G17" s="167"/>
      <c r="H17" s="167"/>
    </row>
    <row r="18" spans="1:9" ht="45.6" customHeight="1" x14ac:dyDescent="0.3">
      <c r="A18" s="32" t="s">
        <v>91</v>
      </c>
      <c r="B18" s="31">
        <v>3</v>
      </c>
      <c r="C18" s="157" t="s">
        <v>153</v>
      </c>
      <c r="D18" s="158"/>
    </row>
    <row r="19" spans="1:9" ht="73.8" customHeight="1" x14ac:dyDescent="0.3">
      <c r="A19" s="32" t="s">
        <v>142</v>
      </c>
      <c r="B19" s="111" t="s">
        <v>180</v>
      </c>
      <c r="C19" s="157" t="s">
        <v>171</v>
      </c>
      <c r="D19" s="158"/>
      <c r="E19" s="99"/>
      <c r="G19" s="100"/>
      <c r="H19" s="100"/>
      <c r="I19" s="100"/>
    </row>
    <row r="20" spans="1:9" ht="72.599999999999994" customHeight="1" x14ac:dyDescent="0.3">
      <c r="A20" s="32" t="s">
        <v>84</v>
      </c>
      <c r="B20" s="34">
        <v>1</v>
      </c>
      <c r="C20" s="157" t="s">
        <v>170</v>
      </c>
      <c r="D20" s="158"/>
      <c r="F20" s="121"/>
      <c r="G20" s="121"/>
    </row>
    <row r="21" spans="1:9" ht="31.2" x14ac:dyDescent="0.3">
      <c r="A21" s="32" t="s">
        <v>85</v>
      </c>
      <c r="B21" s="33">
        <v>213367</v>
      </c>
      <c r="C21" s="29"/>
      <c r="D21" s="29"/>
    </row>
    <row r="22" spans="1:9" ht="109.2" x14ac:dyDescent="0.3">
      <c r="A22" s="32" t="s">
        <v>99</v>
      </c>
      <c r="B22" s="33">
        <v>16</v>
      </c>
      <c r="C22" s="97" t="s">
        <v>152</v>
      </c>
      <c r="D22" s="122" t="s">
        <v>172</v>
      </c>
      <c r="E22" s="123"/>
    </row>
    <row r="23" spans="1:9" ht="15.6" x14ac:dyDescent="0.3">
      <c r="A23" s="164" t="s">
        <v>68</v>
      </c>
      <c r="B23" s="164"/>
      <c r="C23" s="164"/>
      <c r="D23" s="164"/>
    </row>
    <row r="24" spans="1:9" ht="58.2" customHeight="1" x14ac:dyDescent="0.3">
      <c r="A24" s="25" t="s">
        <v>176</v>
      </c>
      <c r="B24" s="31">
        <v>6153</v>
      </c>
      <c r="C24" s="29"/>
      <c r="D24" s="22"/>
      <c r="E24" s="98"/>
      <c r="F24" s="163"/>
      <c r="G24" s="163"/>
      <c r="H24" s="163"/>
    </row>
    <row r="25" spans="1:9" x14ac:dyDescent="0.3">
      <c r="A25" s="23" t="s">
        <v>26</v>
      </c>
      <c r="B25" s="31">
        <v>191</v>
      </c>
      <c r="C25" s="29"/>
      <c r="D25" s="10"/>
      <c r="E25" s="98"/>
      <c r="F25" s="162"/>
      <c r="G25" s="162"/>
      <c r="H25" s="162"/>
    </row>
    <row r="26" spans="1:9" x14ac:dyDescent="0.3">
      <c r="A26" s="23" t="s">
        <v>27</v>
      </c>
      <c r="B26" s="31">
        <v>3219</v>
      </c>
      <c r="C26" s="30">
        <f>B26/B24</f>
        <v>0.52315943442223301</v>
      </c>
      <c r="D26" s="10"/>
      <c r="E26" s="98"/>
    </row>
    <row r="27" spans="1:9" ht="28.8" x14ac:dyDescent="0.3">
      <c r="A27" s="23" t="s">
        <v>28</v>
      </c>
      <c r="B27" s="31">
        <v>3853</v>
      </c>
      <c r="C27" s="30">
        <f>B27/B24</f>
        <v>0.62619860230781732</v>
      </c>
      <c r="D27" s="11"/>
      <c r="E27" s="98"/>
    </row>
    <row r="28" spans="1:9" ht="41.4" x14ac:dyDescent="0.3">
      <c r="A28" s="27"/>
      <c r="B28" s="12"/>
      <c r="C28" s="28" t="s">
        <v>89</v>
      </c>
      <c r="D28" s="28" t="s">
        <v>90</v>
      </c>
      <c r="E28" s="59"/>
    </row>
    <row r="29" spans="1:9" ht="19.2" customHeight="1" x14ac:dyDescent="0.3">
      <c r="A29" s="25" t="s">
        <v>69</v>
      </c>
      <c r="B29" s="114">
        <v>24.2</v>
      </c>
      <c r="C29" s="58">
        <v>0</v>
      </c>
      <c r="D29" s="58">
        <v>0</v>
      </c>
      <c r="E29" s="46"/>
    </row>
    <row r="30" spans="1:9" ht="37.799999999999997" customHeight="1" x14ac:dyDescent="0.3">
      <c r="A30" s="25" t="s">
        <v>78</v>
      </c>
      <c r="B30" s="58">
        <v>2</v>
      </c>
      <c r="C30" s="60"/>
      <c r="D30" s="61"/>
      <c r="E30" s="157" t="s">
        <v>173</v>
      </c>
      <c r="F30" s="158"/>
    </row>
    <row r="31" spans="1:9" ht="37.200000000000003" customHeight="1" x14ac:dyDescent="0.3">
      <c r="A31" s="25" t="s">
        <v>136</v>
      </c>
      <c r="B31" s="116">
        <v>19.66</v>
      </c>
      <c r="C31" s="60"/>
      <c r="D31" s="61"/>
      <c r="E31" t="s">
        <v>183</v>
      </c>
    </row>
    <row r="32" spans="1:9" ht="45" customHeight="1" x14ac:dyDescent="0.3">
      <c r="A32" s="55" t="s">
        <v>73</v>
      </c>
      <c r="B32" s="36" t="s">
        <v>37</v>
      </c>
      <c r="C32" s="36" t="s">
        <v>38</v>
      </c>
      <c r="D32" s="36" t="s">
        <v>40</v>
      </c>
      <c r="E32" s="36" t="s">
        <v>70</v>
      </c>
      <c r="F32" s="36" t="s">
        <v>41</v>
      </c>
      <c r="G32" s="36" t="s">
        <v>56</v>
      </c>
      <c r="H32" s="36" t="s">
        <v>75</v>
      </c>
    </row>
    <row r="33" spans="1:9" ht="28.8" x14ac:dyDescent="0.3">
      <c r="A33" s="106" t="s">
        <v>159</v>
      </c>
      <c r="B33" s="43" t="s">
        <v>158</v>
      </c>
      <c r="C33" s="43">
        <v>1992</v>
      </c>
      <c r="D33" s="43">
        <v>600</v>
      </c>
      <c r="E33" s="43">
        <f>0+28332+68921</f>
        <v>97253</v>
      </c>
      <c r="F33" s="43">
        <v>50</v>
      </c>
      <c r="G33" s="43">
        <v>70</v>
      </c>
      <c r="H33" s="43">
        <v>28800</v>
      </c>
      <c r="I33" s="46"/>
    </row>
    <row r="34" spans="1:9" ht="28.8" x14ac:dyDescent="0.3">
      <c r="A34" s="106" t="s">
        <v>160</v>
      </c>
      <c r="B34" s="43" t="s">
        <v>158</v>
      </c>
      <c r="C34" s="43">
        <v>1992</v>
      </c>
      <c r="D34" s="43">
        <v>500</v>
      </c>
      <c r="E34" s="43">
        <f>9100+26722</f>
        <v>35822</v>
      </c>
      <c r="F34" s="43">
        <v>80</v>
      </c>
      <c r="G34" s="43">
        <v>100</v>
      </c>
      <c r="H34" s="43">
        <v>9000</v>
      </c>
      <c r="I34" s="46"/>
    </row>
    <row r="35" spans="1:9" ht="28.8" x14ac:dyDescent="0.3">
      <c r="A35" s="106" t="s">
        <v>161</v>
      </c>
      <c r="B35" s="43" t="s">
        <v>158</v>
      </c>
      <c r="C35" s="43">
        <v>2009</v>
      </c>
      <c r="D35" s="43">
        <v>350</v>
      </c>
      <c r="E35" s="43">
        <f>10750+17399+13400</f>
        <v>41549</v>
      </c>
      <c r="F35" s="43">
        <v>30</v>
      </c>
      <c r="G35" s="43">
        <v>80</v>
      </c>
      <c r="H35" s="43">
        <v>20000</v>
      </c>
      <c r="I35" s="46"/>
    </row>
    <row r="36" spans="1:9" ht="57.6" x14ac:dyDescent="0.3">
      <c r="A36" s="55" t="s">
        <v>77</v>
      </c>
      <c r="B36" s="36" t="s">
        <v>37</v>
      </c>
      <c r="C36" s="36" t="s">
        <v>38</v>
      </c>
      <c r="D36" s="36" t="s">
        <v>40</v>
      </c>
      <c r="E36" s="36" t="s">
        <v>79</v>
      </c>
      <c r="F36" s="36" t="s">
        <v>41</v>
      </c>
      <c r="G36" s="36" t="s">
        <v>56</v>
      </c>
      <c r="H36" s="36" t="s">
        <v>76</v>
      </c>
    </row>
    <row r="37" spans="1:9" ht="28.8" x14ac:dyDescent="0.3">
      <c r="A37" s="106" t="s">
        <v>159</v>
      </c>
      <c r="B37" s="43" t="s">
        <v>158</v>
      </c>
      <c r="C37" s="43">
        <v>2000</v>
      </c>
      <c r="D37" s="43">
        <v>384</v>
      </c>
      <c r="E37" s="159">
        <v>165893</v>
      </c>
      <c r="F37" s="43">
        <v>60</v>
      </c>
      <c r="G37" s="43">
        <v>80</v>
      </c>
      <c r="H37" s="43">
        <v>18600</v>
      </c>
      <c r="I37" s="46"/>
    </row>
    <row r="38" spans="1:9" ht="28.8" x14ac:dyDescent="0.3">
      <c r="A38" s="106" t="s">
        <v>160</v>
      </c>
      <c r="B38" s="43" t="s">
        <v>158</v>
      </c>
      <c r="C38" s="43">
        <v>2000</v>
      </c>
      <c r="D38" s="43">
        <v>288</v>
      </c>
      <c r="E38" s="160"/>
      <c r="F38" s="43">
        <v>60</v>
      </c>
      <c r="G38" s="43">
        <v>80</v>
      </c>
      <c r="H38" s="43">
        <v>5600</v>
      </c>
      <c r="I38" s="46"/>
    </row>
    <row r="39" spans="1:9" ht="28.8" x14ac:dyDescent="0.3">
      <c r="A39" s="106" t="s">
        <v>161</v>
      </c>
      <c r="B39" s="43" t="s">
        <v>158</v>
      </c>
      <c r="C39" s="43">
        <v>2009</v>
      </c>
      <c r="D39" s="43">
        <v>500</v>
      </c>
      <c r="E39" s="161"/>
      <c r="F39" s="43">
        <v>50</v>
      </c>
      <c r="G39" s="43">
        <v>80</v>
      </c>
      <c r="H39" s="43">
        <v>40000</v>
      </c>
      <c r="I39" s="46"/>
    </row>
    <row r="40" spans="1:9" ht="57.6" x14ac:dyDescent="0.3">
      <c r="A40" s="55" t="s">
        <v>72</v>
      </c>
      <c r="B40" s="36" t="s">
        <v>37</v>
      </c>
      <c r="C40" s="36" t="s">
        <v>38</v>
      </c>
      <c r="D40" s="36" t="s">
        <v>74</v>
      </c>
      <c r="E40" s="36" t="s">
        <v>41</v>
      </c>
      <c r="F40" s="36" t="s">
        <v>56</v>
      </c>
      <c r="G40" s="36" t="s">
        <v>80</v>
      </c>
    </row>
    <row r="41" spans="1:9" ht="28.8" x14ac:dyDescent="0.3">
      <c r="A41" s="106" t="s">
        <v>159</v>
      </c>
      <c r="B41" s="43" t="s">
        <v>158</v>
      </c>
      <c r="C41" s="43">
        <v>2010</v>
      </c>
      <c r="D41" s="43">
        <v>50</v>
      </c>
      <c r="E41" s="43">
        <v>40</v>
      </c>
      <c r="F41" s="43">
        <v>45</v>
      </c>
      <c r="G41" s="43"/>
      <c r="H41" s="46"/>
    </row>
    <row r="42" spans="1:9" ht="28.8" x14ac:dyDescent="0.3">
      <c r="A42" s="106" t="s">
        <v>161</v>
      </c>
      <c r="B42" s="43" t="s">
        <v>158</v>
      </c>
      <c r="C42" s="43">
        <v>2009</v>
      </c>
      <c r="D42" s="43">
        <v>400</v>
      </c>
      <c r="E42" s="43">
        <v>40</v>
      </c>
      <c r="F42" s="43">
        <v>80</v>
      </c>
      <c r="G42" s="43"/>
      <c r="H42" s="46"/>
    </row>
    <row r="43" spans="1:9" x14ac:dyDescent="0.3">
      <c r="A43" s="39" t="s">
        <v>71</v>
      </c>
      <c r="B43" s="43"/>
      <c r="C43" s="43"/>
      <c r="D43" s="43"/>
      <c r="E43" s="43"/>
      <c r="F43" s="43"/>
      <c r="G43" s="43"/>
      <c r="H43" s="46"/>
    </row>
    <row r="44" spans="1:9" x14ac:dyDescent="0.3">
      <c r="H44" s="4"/>
    </row>
  </sheetData>
  <mergeCells count="15">
    <mergeCell ref="C18:D18"/>
    <mergeCell ref="C19:D19"/>
    <mergeCell ref="C20:D20"/>
    <mergeCell ref="B1:D1"/>
    <mergeCell ref="A3:D3"/>
    <mergeCell ref="F17:H17"/>
    <mergeCell ref="F4:H4"/>
    <mergeCell ref="F6:H6"/>
    <mergeCell ref="C16:D16"/>
    <mergeCell ref="C17:D17"/>
    <mergeCell ref="E30:F30"/>
    <mergeCell ref="E37:E39"/>
    <mergeCell ref="F25:H25"/>
    <mergeCell ref="F24:H24"/>
    <mergeCell ref="A23:D23"/>
  </mergeCells>
  <phoneticPr fontId="30" type="noConversion"/>
  <pageMargins left="0.7" right="0.7" top="0.75" bottom="0.75" header="0.3" footer="0.3"/>
  <pageSetup paperSize="8" scale="7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5"/>
  <sheetViews>
    <sheetView tabSelected="1" view="pageBreakPreview" zoomScale="60" zoomScaleNormal="70" workbookViewId="0">
      <selection activeCell="E5" sqref="E5:F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5.21875" customWidth="1"/>
    <col min="11" max="11" width="23.88671875" customWidth="1"/>
    <col min="12" max="12" width="42.44140625" customWidth="1"/>
    <col min="13" max="13" width="22.5546875" customWidth="1"/>
  </cols>
  <sheetData>
    <row r="1" spans="1:12" ht="49.5" customHeight="1" thickBot="1" x14ac:dyDescent="0.35">
      <c r="A1" s="7" t="s">
        <v>141</v>
      </c>
      <c r="B1" s="148" t="s">
        <v>188</v>
      </c>
      <c r="C1" s="149"/>
      <c r="D1" s="149"/>
      <c r="E1" s="76"/>
      <c r="F1" s="59"/>
    </row>
    <row r="2" spans="1:12" ht="21.75" customHeight="1" x14ac:dyDescent="0.3">
      <c r="A2" s="5"/>
      <c r="B2" s="6"/>
      <c r="C2" s="6"/>
      <c r="D2" s="6"/>
      <c r="E2" s="6"/>
    </row>
    <row r="3" spans="1:12" s="4" customFormat="1" ht="18" customHeight="1" x14ac:dyDescent="0.3">
      <c r="A3" s="150" t="s">
        <v>35</v>
      </c>
      <c r="B3" s="150"/>
      <c r="C3" s="150"/>
      <c r="D3" s="150"/>
      <c r="E3" s="77"/>
    </row>
    <row r="4" spans="1:12" ht="29.4" customHeight="1" x14ac:dyDescent="0.3">
      <c r="A4" s="42" t="s">
        <v>43</v>
      </c>
      <c r="B4" s="31">
        <v>145509</v>
      </c>
      <c r="C4" s="29"/>
      <c r="D4" s="22"/>
      <c r="E4" s="78"/>
    </row>
    <row r="5" spans="1:12" ht="66.599999999999994" customHeight="1" x14ac:dyDescent="0.3">
      <c r="A5" s="23" t="s">
        <v>36</v>
      </c>
      <c r="B5" s="31"/>
      <c r="C5" s="35">
        <f>B5/B4</f>
        <v>0</v>
      </c>
      <c r="D5" s="10"/>
      <c r="E5" s="172"/>
      <c r="F5" s="173"/>
    </row>
    <row r="6" spans="1:12" ht="28.8" x14ac:dyDescent="0.3">
      <c r="A6" s="23" t="s">
        <v>86</v>
      </c>
      <c r="B6" s="31">
        <v>2041</v>
      </c>
      <c r="C6" s="30">
        <f>B6/B4</f>
        <v>1.4026623782721345E-2</v>
      </c>
      <c r="D6" s="10"/>
      <c r="E6" s="79"/>
      <c r="F6" s="59"/>
    </row>
    <row r="7" spans="1:12" ht="43.2" x14ac:dyDescent="0.3">
      <c r="A7" s="62" t="s">
        <v>93</v>
      </c>
      <c r="B7" s="36" t="s">
        <v>37</v>
      </c>
      <c r="C7" s="36" t="s">
        <v>38</v>
      </c>
      <c r="D7" s="36" t="s">
        <v>40</v>
      </c>
      <c r="E7" s="36" t="s">
        <v>137</v>
      </c>
      <c r="F7" s="36" t="s">
        <v>42</v>
      </c>
      <c r="G7" s="36" t="s">
        <v>41</v>
      </c>
      <c r="H7" s="36" t="s">
        <v>56</v>
      </c>
      <c r="I7" s="36" t="s">
        <v>44</v>
      </c>
      <c r="J7" s="36" t="s">
        <v>54</v>
      </c>
      <c r="K7" s="36" t="s">
        <v>55</v>
      </c>
    </row>
    <row r="8" spans="1:12" s="38" customFormat="1" ht="57.6" customHeight="1" x14ac:dyDescent="0.3">
      <c r="A8" s="39" t="s">
        <v>144</v>
      </c>
      <c r="B8" s="43" t="s">
        <v>149</v>
      </c>
      <c r="C8" s="43" t="s">
        <v>150</v>
      </c>
      <c r="D8" s="43">
        <v>4220</v>
      </c>
      <c r="E8" s="43">
        <v>10000</v>
      </c>
      <c r="F8" s="112">
        <v>272221</v>
      </c>
      <c r="G8" s="108">
        <v>20</v>
      </c>
      <c r="H8" s="43">
        <v>28</v>
      </c>
      <c r="I8" s="120">
        <v>150150.29999999999</v>
      </c>
      <c r="J8" s="113" t="s">
        <v>181</v>
      </c>
      <c r="K8" s="169" t="s">
        <v>168</v>
      </c>
      <c r="L8" s="96"/>
    </row>
    <row r="9" spans="1:12" s="38" customFormat="1" x14ac:dyDescent="0.3">
      <c r="A9" s="39" t="s">
        <v>46</v>
      </c>
      <c r="B9" s="43"/>
      <c r="C9" s="43"/>
      <c r="D9" s="43"/>
      <c r="E9" s="43"/>
      <c r="F9" s="43"/>
      <c r="G9" s="43"/>
      <c r="H9" s="43"/>
      <c r="I9" s="43"/>
      <c r="J9" s="44"/>
      <c r="K9" s="170"/>
    </row>
    <row r="10" spans="1:12" s="38" customFormat="1" x14ac:dyDescent="0.3">
      <c r="A10" s="39" t="s">
        <v>47</v>
      </c>
      <c r="B10" s="43"/>
      <c r="C10" s="43"/>
      <c r="D10" s="43"/>
      <c r="E10" s="43"/>
      <c r="F10" s="43"/>
      <c r="G10" s="43"/>
      <c r="H10" s="43"/>
      <c r="I10" s="43"/>
      <c r="J10" s="44"/>
      <c r="K10" s="171"/>
    </row>
    <row r="11" spans="1:12" s="38" customFormat="1" ht="77.400000000000006" customHeight="1" x14ac:dyDescent="0.3">
      <c r="A11" s="85" t="s">
        <v>143</v>
      </c>
      <c r="B11" s="180" t="s">
        <v>167</v>
      </c>
      <c r="C11" s="181"/>
      <c r="D11" s="37"/>
      <c r="E11" s="37"/>
      <c r="F11" s="37"/>
      <c r="G11" s="37"/>
      <c r="H11" s="37"/>
      <c r="I11" s="37"/>
      <c r="J11" s="83"/>
      <c r="K11" s="83"/>
    </row>
    <row r="12" spans="1:12" s="38" customFormat="1" x14ac:dyDescent="0.3">
      <c r="A12" s="37"/>
      <c r="B12" s="37"/>
      <c r="C12" s="37"/>
      <c r="D12" s="37"/>
      <c r="E12" s="37"/>
      <c r="F12" s="37"/>
      <c r="G12" s="37"/>
      <c r="H12" s="37"/>
      <c r="I12" s="37"/>
      <c r="J12" s="83"/>
      <c r="K12" s="83"/>
    </row>
    <row r="13" spans="1:12" ht="46.95" customHeight="1" x14ac:dyDescent="0.3">
      <c r="A13" s="36" t="s">
        <v>39</v>
      </c>
      <c r="B13" s="36" t="s">
        <v>81</v>
      </c>
      <c r="C13" s="36" t="s">
        <v>138</v>
      </c>
      <c r="D13" s="36" t="s">
        <v>48</v>
      </c>
      <c r="E13" s="37"/>
      <c r="F13" s="38"/>
    </row>
    <row r="14" spans="1:12" x14ac:dyDescent="0.3">
      <c r="A14" s="174" t="s">
        <v>45</v>
      </c>
      <c r="B14" s="40" t="s">
        <v>49</v>
      </c>
      <c r="C14" s="90">
        <v>369.75</v>
      </c>
      <c r="D14" s="90">
        <v>7.43</v>
      </c>
      <c r="E14" s="80"/>
      <c r="F14" s="38"/>
    </row>
    <row r="15" spans="1:12" x14ac:dyDescent="0.3">
      <c r="A15" s="175"/>
      <c r="B15" s="40" t="s">
        <v>50</v>
      </c>
      <c r="C15" s="90">
        <v>732.75</v>
      </c>
      <c r="D15" s="90">
        <v>31.5</v>
      </c>
      <c r="E15" s="80"/>
      <c r="F15" s="38"/>
    </row>
    <row r="16" spans="1:12" x14ac:dyDescent="0.3">
      <c r="A16" s="175"/>
      <c r="B16" s="40" t="s">
        <v>51</v>
      </c>
      <c r="C16" s="90">
        <v>382.75</v>
      </c>
      <c r="D16" s="90">
        <v>4.25</v>
      </c>
      <c r="E16" s="80"/>
      <c r="F16" s="38"/>
    </row>
    <row r="17" spans="1:6" x14ac:dyDescent="0.3">
      <c r="A17" s="175"/>
      <c r="B17" s="40" t="s">
        <v>52</v>
      </c>
      <c r="C17" s="90">
        <v>59.33</v>
      </c>
      <c r="D17" s="90">
        <v>27.93</v>
      </c>
      <c r="E17" s="80"/>
      <c r="F17" s="38"/>
    </row>
    <row r="18" spans="1:6" x14ac:dyDescent="0.3">
      <c r="A18" s="175"/>
      <c r="B18" s="40" t="s">
        <v>53</v>
      </c>
      <c r="C18" s="90">
        <v>8.5500000000000007</v>
      </c>
      <c r="D18" s="90">
        <v>4.26</v>
      </c>
      <c r="E18" s="80"/>
      <c r="F18" s="38"/>
    </row>
    <row r="19" spans="1:6" ht="28.8" x14ac:dyDescent="0.3">
      <c r="A19" s="176"/>
      <c r="B19" s="81" t="s">
        <v>139</v>
      </c>
      <c r="C19" s="90">
        <v>3989</v>
      </c>
      <c r="D19" s="29"/>
      <c r="E19" s="80"/>
      <c r="F19" s="38"/>
    </row>
    <row r="20" spans="1:6" ht="29.4" customHeight="1" x14ac:dyDescent="0.3">
      <c r="A20" s="177" t="s">
        <v>46</v>
      </c>
      <c r="B20" s="41" t="s">
        <v>49</v>
      </c>
      <c r="C20" s="45"/>
      <c r="D20" s="45"/>
      <c r="E20" s="80"/>
      <c r="F20" s="38"/>
    </row>
    <row r="21" spans="1:6" x14ac:dyDescent="0.3">
      <c r="A21" s="178"/>
      <c r="B21" s="41" t="s">
        <v>50</v>
      </c>
      <c r="C21" s="45"/>
      <c r="D21" s="45"/>
      <c r="E21" s="80"/>
      <c r="F21" s="38"/>
    </row>
    <row r="22" spans="1:6" x14ac:dyDescent="0.3">
      <c r="A22" s="178"/>
      <c r="B22" s="41" t="s">
        <v>51</v>
      </c>
      <c r="C22" s="45"/>
      <c r="D22" s="45"/>
      <c r="E22" s="80"/>
      <c r="F22" s="38"/>
    </row>
    <row r="23" spans="1:6" x14ac:dyDescent="0.3">
      <c r="A23" s="178"/>
      <c r="B23" s="41" t="s">
        <v>52</v>
      </c>
      <c r="C23" s="45"/>
      <c r="D23" s="45"/>
      <c r="E23" s="80"/>
      <c r="F23" s="38"/>
    </row>
    <row r="24" spans="1:6" x14ac:dyDescent="0.3">
      <c r="A24" s="178"/>
      <c r="B24" s="41" t="s">
        <v>53</v>
      </c>
      <c r="C24" s="45"/>
      <c r="D24" s="45"/>
      <c r="E24" s="80"/>
      <c r="F24" s="38"/>
    </row>
    <row r="25" spans="1:6" ht="28.8" x14ac:dyDescent="0.3">
      <c r="A25" s="179"/>
      <c r="B25" s="81" t="s">
        <v>139</v>
      </c>
      <c r="C25" s="45"/>
      <c r="D25" s="29"/>
    </row>
  </sheetData>
  <mergeCells count="7">
    <mergeCell ref="A20:A25"/>
    <mergeCell ref="B11:C11"/>
    <mergeCell ref="K8:K10"/>
    <mergeCell ref="E5:F5"/>
    <mergeCell ref="B1:D1"/>
    <mergeCell ref="A3:D3"/>
    <mergeCell ref="A14:A19"/>
  </mergeCells>
  <pageMargins left="0.7" right="0.7" top="0.75" bottom="0.75" header="0.3" footer="0.3"/>
  <pageSetup paperSize="8" scale="87"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6"/>
  <sheetViews>
    <sheetView view="pageBreakPreview" zoomScale="60" zoomScaleNormal="90" workbookViewId="0">
      <selection activeCell="F9" sqref="F9"/>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10" ht="49.5" customHeight="1" thickBot="1" x14ac:dyDescent="0.35">
      <c r="A1" s="7" t="s">
        <v>141</v>
      </c>
      <c r="B1" s="148" t="s">
        <v>188</v>
      </c>
      <c r="C1" s="149"/>
      <c r="D1" s="59"/>
    </row>
    <row r="2" spans="1:10" ht="21.75" customHeight="1" x14ac:dyDescent="0.3">
      <c r="A2" s="5"/>
      <c r="B2" s="6"/>
      <c r="C2" s="6"/>
    </row>
    <row r="3" spans="1:10" s="4" customFormat="1" ht="18" customHeight="1" x14ac:dyDescent="0.3">
      <c r="A3" s="150" t="s">
        <v>62</v>
      </c>
      <c r="B3" s="150"/>
      <c r="C3" s="150"/>
    </row>
    <row r="4" spans="1:10" s="48" customFormat="1" ht="30" customHeight="1" x14ac:dyDescent="0.3">
      <c r="A4" s="49" t="s">
        <v>60</v>
      </c>
      <c r="B4" s="50" t="s">
        <v>149</v>
      </c>
      <c r="C4" s="29"/>
    </row>
    <row r="5" spans="1:10" s="48" customFormat="1" ht="30" customHeight="1" x14ac:dyDescent="0.3">
      <c r="A5" s="49" t="s">
        <v>61</v>
      </c>
      <c r="B5" s="91">
        <v>3487446</v>
      </c>
      <c r="C5" s="29"/>
    </row>
    <row r="6" spans="1:10" s="48" customFormat="1" ht="48" customHeight="1" x14ac:dyDescent="0.3">
      <c r="A6" s="49" t="s">
        <v>102</v>
      </c>
      <c r="B6" s="91">
        <v>0</v>
      </c>
      <c r="C6" s="29"/>
      <c r="D6" s="47"/>
    </row>
    <row r="7" spans="1:10" s="48" customFormat="1" ht="30" customHeight="1" x14ac:dyDescent="0.3">
      <c r="A7" s="49" t="s">
        <v>101</v>
      </c>
      <c r="B7" s="91">
        <v>0</v>
      </c>
      <c r="C7" s="29"/>
      <c r="D7" s="47"/>
    </row>
    <row r="8" spans="1:10" s="48" customFormat="1" ht="28.8" x14ac:dyDescent="0.3">
      <c r="A8" s="49" t="s">
        <v>82</v>
      </c>
      <c r="B8" s="91">
        <v>0</v>
      </c>
      <c r="C8" s="29"/>
      <c r="D8" s="47"/>
    </row>
    <row r="9" spans="1:10" s="48" customFormat="1" x14ac:dyDescent="0.3">
      <c r="A9" s="53"/>
      <c r="B9" s="54"/>
      <c r="C9" s="54"/>
      <c r="D9" s="47"/>
    </row>
    <row r="10" spans="1:10" ht="29.4" customHeight="1" x14ac:dyDescent="0.3">
      <c r="A10" s="42" t="s">
        <v>57</v>
      </c>
      <c r="B10" s="92">
        <v>1.63</v>
      </c>
      <c r="C10" s="29"/>
      <c r="D10" s="46"/>
    </row>
    <row r="11" spans="1:10" x14ac:dyDescent="0.3">
      <c r="A11" s="23" t="s">
        <v>59</v>
      </c>
      <c r="B11" s="92">
        <v>0.8</v>
      </c>
      <c r="C11" s="35">
        <f>B11/B10</f>
        <v>0.49079754601226999</v>
      </c>
      <c r="D11" s="95"/>
      <c r="E11" s="38"/>
      <c r="F11" s="38"/>
      <c r="G11" s="38"/>
      <c r="H11" s="38"/>
      <c r="I11" s="38"/>
      <c r="J11" s="38"/>
    </row>
    <row r="12" spans="1:10" x14ac:dyDescent="0.3">
      <c r="A12" s="23" t="s">
        <v>58</v>
      </c>
      <c r="B12" s="92">
        <v>0.83</v>
      </c>
      <c r="C12" s="30">
        <f>B12/B10</f>
        <v>0.50920245398773012</v>
      </c>
      <c r="D12" s="95"/>
      <c r="E12" s="38"/>
      <c r="F12" s="38"/>
      <c r="G12" s="38"/>
      <c r="H12" s="38"/>
      <c r="I12" s="38"/>
      <c r="J12" s="38"/>
    </row>
    <row r="13" spans="1:10" ht="85.2" customHeight="1" x14ac:dyDescent="0.3">
      <c r="A13" s="51" t="s">
        <v>140</v>
      </c>
      <c r="B13" s="91" t="s">
        <v>151</v>
      </c>
      <c r="C13" s="119" t="s">
        <v>166</v>
      </c>
      <c r="E13" s="38"/>
      <c r="F13" s="38"/>
      <c r="G13" s="38"/>
      <c r="H13" s="38"/>
      <c r="I13" s="38"/>
      <c r="J13" s="38"/>
    </row>
    <row r="14" spans="1:10" x14ac:dyDescent="0.3">
      <c r="A14" s="51" t="s">
        <v>103</v>
      </c>
      <c r="B14" s="91">
        <v>159327</v>
      </c>
      <c r="C14" s="29"/>
    </row>
    <row r="15" spans="1:10" x14ac:dyDescent="0.3">
      <c r="A15" s="67" t="s">
        <v>104</v>
      </c>
      <c r="B15" s="117">
        <v>219503</v>
      </c>
      <c r="C15" s="29"/>
      <c r="D15" s="93"/>
    </row>
    <row r="16" spans="1:10" ht="41.4" x14ac:dyDescent="0.3">
      <c r="A16" s="65" t="s">
        <v>66</v>
      </c>
      <c r="B16" s="107" t="s">
        <v>162</v>
      </c>
      <c r="C16" s="66"/>
      <c r="D16" s="94"/>
    </row>
    <row r="17" spans="1:4" ht="41.4" x14ac:dyDescent="0.3">
      <c r="A17" s="65" t="s">
        <v>24</v>
      </c>
      <c r="B17" s="107" t="s">
        <v>163</v>
      </c>
      <c r="C17" s="66"/>
      <c r="D17" s="94"/>
    </row>
    <row r="18" spans="1:4" ht="28.8" x14ac:dyDescent="0.3">
      <c r="A18" s="65" t="s">
        <v>87</v>
      </c>
      <c r="B18" s="107" t="s">
        <v>165</v>
      </c>
      <c r="C18" s="66"/>
      <c r="D18" s="94"/>
    </row>
    <row r="19" spans="1:4" ht="15.6" customHeight="1" x14ac:dyDescent="0.3">
      <c r="A19" s="182" t="s">
        <v>63</v>
      </c>
      <c r="B19" s="183"/>
      <c r="C19" s="182"/>
    </row>
    <row r="20" spans="1:4" x14ac:dyDescent="0.3">
      <c r="A20" s="42" t="s">
        <v>64</v>
      </c>
      <c r="B20" s="92">
        <v>1.01</v>
      </c>
      <c r="C20" s="29"/>
    </row>
    <row r="21" spans="1:4" x14ac:dyDescent="0.3">
      <c r="A21" s="51" t="s">
        <v>105</v>
      </c>
      <c r="B21" s="91">
        <v>321958</v>
      </c>
      <c r="C21" s="29"/>
    </row>
    <row r="22" spans="1:4" x14ac:dyDescent="0.3">
      <c r="A22" s="51" t="s">
        <v>106</v>
      </c>
      <c r="B22" s="91">
        <v>342227</v>
      </c>
      <c r="C22" s="29"/>
    </row>
    <row r="23" spans="1:4" ht="28.8" x14ac:dyDescent="0.3">
      <c r="A23" s="52" t="s">
        <v>65</v>
      </c>
      <c r="B23" s="107" t="s">
        <v>164</v>
      </c>
      <c r="C23" s="29"/>
      <c r="D23" s="94"/>
    </row>
    <row r="24" spans="1:4" ht="41.4" x14ac:dyDescent="0.3">
      <c r="A24" s="52" t="s">
        <v>24</v>
      </c>
      <c r="B24" s="107" t="s">
        <v>163</v>
      </c>
      <c r="C24" s="29"/>
      <c r="D24" s="94"/>
    </row>
    <row r="25" spans="1:4" ht="28.8" x14ac:dyDescent="0.3">
      <c r="A25" s="52" t="s">
        <v>67</v>
      </c>
      <c r="B25" s="107" t="s">
        <v>165</v>
      </c>
      <c r="C25" s="29"/>
      <c r="D25" s="94"/>
    </row>
    <row r="26" spans="1:4" x14ac:dyDescent="0.3">
      <c r="A26" s="59"/>
    </row>
  </sheetData>
  <mergeCells count="3">
    <mergeCell ref="B1:C1"/>
    <mergeCell ref="A3:C3"/>
    <mergeCell ref="A19:C19"/>
  </mergeCell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'Par aglo. un dec.kan.'!Drukas_apgabals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2020-03-23T09:46:31Z</dcterms:modified>
</cp:coreProperties>
</file>