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08659213-2D41-4C66-8023-1556CE137700}" xr6:coauthVersionLast="45" xr6:coauthVersionMax="45" xr10:uidLastSave="{00000000-0000-0000-0000-000000000000}"/>
  <bookViews>
    <workbookView xWindow="-108" yWindow="-108" windowWidth="23256" windowHeight="12576"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0">Investiciju_plans_POST2020!$A$1:$H$106</definedName>
    <definedName name="_xlnm.Print_Area" localSheetId="2">Ūdenssaimniec_ESOŠS_VĒRTĒJUMS!$A$1:$H$47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9" i="1" l="1"/>
  <c r="H66" i="1" s="1"/>
  <c r="H35" i="1"/>
  <c r="H32" i="1" s="1"/>
  <c r="F45" i="1"/>
  <c r="F14" i="1"/>
  <c r="D35" i="1" l="1"/>
  <c r="H99" i="1" l="1"/>
  <c r="D99" i="1"/>
  <c r="D94" i="1"/>
  <c r="D93" i="1"/>
  <c r="H81" i="1"/>
  <c r="H80" i="1"/>
  <c r="D79" i="1"/>
  <c r="H78" i="1"/>
  <c r="D69" i="1"/>
  <c r="D67" i="1"/>
  <c r="D66" i="1" s="1"/>
  <c r="H64" i="1"/>
  <c r="H63" i="1"/>
  <c r="F62" i="1"/>
  <c r="D61" i="1"/>
  <c r="H60" i="1"/>
  <c r="D60" i="1"/>
  <c r="H59" i="1"/>
  <c r="D59" i="1"/>
  <c r="F58" i="1"/>
  <c r="B58" i="1"/>
  <c r="D57" i="1"/>
  <c r="H56" i="1"/>
  <c r="D56" i="1"/>
  <c r="H55" i="1"/>
  <c r="H54" i="1" s="1"/>
  <c r="D55" i="1"/>
  <c r="F54" i="1"/>
  <c r="B54" i="1"/>
  <c r="D53" i="1"/>
  <c r="D45" i="1" s="1"/>
  <c r="H52" i="1"/>
  <c r="D52" i="1"/>
  <c r="H51" i="1"/>
  <c r="H50" i="1" s="1"/>
  <c r="D51" i="1"/>
  <c r="D50" i="1" s="1"/>
  <c r="F50" i="1"/>
  <c r="B50" i="1"/>
  <c r="D49" i="1"/>
  <c r="H48" i="1"/>
  <c r="H47" i="1"/>
  <c r="D47" i="1"/>
  <c r="F46" i="1"/>
  <c r="B46" i="1"/>
  <c r="B45" i="1"/>
  <c r="B44" i="1"/>
  <c r="B43" i="1"/>
  <c r="D36" i="1"/>
  <c r="D33" i="1"/>
  <c r="D32" i="1" s="1"/>
  <c r="H29" i="1"/>
  <c r="H28" i="1"/>
  <c r="F27" i="1"/>
  <c r="D26" i="1"/>
  <c r="H25" i="1"/>
  <c r="H24" i="1"/>
  <c r="D24" i="1"/>
  <c r="D23" i="1" s="1"/>
  <c r="F23" i="1"/>
  <c r="B23" i="1"/>
  <c r="D22" i="1"/>
  <c r="H21" i="1"/>
  <c r="D21" i="1"/>
  <c r="D13" i="1" s="1"/>
  <c r="H20" i="1"/>
  <c r="D20" i="1"/>
  <c r="F19" i="1"/>
  <c r="B19" i="1"/>
  <c r="D18" i="1"/>
  <c r="H17" i="1"/>
  <c r="H16" i="1"/>
  <c r="D16" i="1"/>
  <c r="F15" i="1"/>
  <c r="B15" i="1"/>
  <c r="B14" i="1"/>
  <c r="B13" i="1"/>
  <c r="B12" i="1"/>
  <c r="D46" i="1" l="1"/>
  <c r="H14" i="1"/>
  <c r="D14" i="1"/>
  <c r="B42" i="1"/>
  <c r="H62" i="1"/>
  <c r="B11" i="1"/>
  <c r="F12" i="1"/>
  <c r="F11" i="1" s="1"/>
  <c r="H23" i="1"/>
  <c r="D54" i="1"/>
  <c r="H58" i="1"/>
  <c r="H15" i="1"/>
  <c r="D78" i="1"/>
  <c r="D12" i="1"/>
  <c r="D19" i="1"/>
  <c r="F43" i="1"/>
  <c r="F42" i="1" s="1"/>
  <c r="D58" i="1"/>
  <c r="H19" i="1"/>
  <c r="H27" i="1"/>
  <c r="H46" i="1"/>
  <c r="D15" i="1"/>
  <c r="D43" i="1"/>
  <c r="D44" i="1"/>
  <c r="E45" i="7"/>
  <c r="D11" i="1" l="1"/>
  <c r="H43" i="1"/>
  <c r="H42" i="1" s="1"/>
  <c r="H12" i="1"/>
  <c r="H11" i="1" s="1"/>
  <c r="H105" i="1" s="1"/>
  <c r="D42" i="1"/>
  <c r="D105" i="1" s="1"/>
  <c r="B1" i="2"/>
  <c r="B10" i="7"/>
  <c r="C27" i="7" l="1"/>
  <c r="C26" i="7"/>
  <c r="B1" i="9"/>
  <c r="B1" i="8"/>
  <c r="C12" i="9"/>
  <c r="C11" i="9"/>
  <c r="C5" i="8"/>
  <c r="C6" i="8"/>
  <c r="C10" i="7"/>
  <c r="D10" i="7"/>
  <c r="C7" i="7"/>
  <c r="C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Autors</author>
  </authors>
  <commentList>
    <comment ref="B7" authorId="0" shapeId="0" xr:uid="{E970ABDF-BDE3-4E49-9409-8083F4D9C60D}">
      <text>
        <r>
          <rPr>
            <b/>
            <sz val="9"/>
            <color indexed="81"/>
            <rFont val="Tahoma"/>
            <family val="2"/>
          </rPr>
          <t>Autors:</t>
        </r>
        <r>
          <rPr>
            <sz val="9"/>
            <color indexed="81"/>
            <rFont val="Tahoma"/>
            <family val="2"/>
          </rPr>
          <t xml:space="preserve">
Dati no CSB</t>
        </r>
      </text>
    </comment>
    <comment ref="B8" authorId="0" shapeId="0" xr:uid="{273C0167-061A-4B06-BEC7-C430A45F9BF4}">
      <text>
        <r>
          <rPr>
            <b/>
            <sz val="9"/>
            <color indexed="81"/>
            <rFont val="Tahoma"/>
            <family val="2"/>
          </rPr>
          <t>Autors:</t>
        </r>
        <r>
          <rPr>
            <sz val="9"/>
            <color indexed="81"/>
            <rFont val="Tahoma"/>
            <family val="2"/>
          </rPr>
          <t xml:space="preserve">
Dati no CSB
</t>
        </r>
      </text>
    </comment>
  </commentList>
</comments>
</file>

<file path=xl/sharedStrings.xml><?xml version="1.0" encoding="utf-8"?>
<sst xmlns="http://schemas.openxmlformats.org/spreadsheetml/2006/main" count="355" uniqueCount="240">
  <si>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</si>
  <si>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</si>
  <si>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</si>
  <si>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</si>
  <si>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</si>
  <si>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</si>
  <si>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</si>
  <si>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</si>
  <si>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</si>
  <si>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</si>
  <si>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</si>
  <si>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</si>
  <si>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</si>
  <si>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Citu sistēmas objektu energofektivitāte (piemēram., KSS)</t>
  </si>
  <si>
    <t>Dūņu apsaimniekošana – nepieciešamās infrastruktūras uzlabojumi</t>
  </si>
  <si>
    <t>Investīciju prioritāte: centralizēto kanalizācijas tīklu un objektu izbūve</t>
  </si>
  <si>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</si>
  <si>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</si>
  <si>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</si>
  <si>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</si>
  <si>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</si>
  <si>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</si>
  <si>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</si>
  <si>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</si>
  <si>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</si>
  <si>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</si>
  <si>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</si>
  <si>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</si>
  <si>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</si>
  <si>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</si>
  <si>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</si>
  <si>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</si>
  <si>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</si>
  <si>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</si>
  <si>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</si>
  <si>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</si>
  <si>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</si>
  <si>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</si>
  <si>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</si>
  <si>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</si>
  <si>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</si>
  <si>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</si>
  <si>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</si>
  <si>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</si>
  <si>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</si>
  <si>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</si>
  <si>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</si>
  <si>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</si>
  <si>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</si>
  <si>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</si>
  <si>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</si>
  <si>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</si>
  <si>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</si>
  <si>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</si>
  <si>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</si>
  <si>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</si>
  <si>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</si>
  <si>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</si>
  <si>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</si>
  <si>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</si>
  <si>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</si>
  <si>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</si>
  <si>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</si>
  <si>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</si>
  <si>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</si>
  <si>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</si>
  <si>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</si>
  <si>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</si>
  <si>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</si>
  <si>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</si>
  <si>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</si>
  <si>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</si>
  <si>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</si>
  <si>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</si>
  <si>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v</t>
  </si>
  <si>
    <t>t.sk. ar asenizācijas transportu nodotais apjoms m3/gadā</t>
  </si>
  <si>
    <t>Vai uzņēmumā ir attīstības plāns notekūdeņu sistēmas pamatlīdzekļu uzturēšanā, atjaunošanā un paplašināšanā?</t>
  </si>
  <si>
    <t>t.sk. tīkli vecāki par 50 gadiem (celti pirms 1970.gada), km</t>
  </si>
  <si>
    <t>t.sk. tīkli vecāki par 30 gadiem (celti pirms 1990.gada), km</t>
  </si>
  <si>
    <t>Lietus notekūdeņu pieslēguma vietu skaits pie centralizēto kanalizācijas tīklu sistēmas (gab.)</t>
  </si>
  <si>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</si>
  <si>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</si>
  <si>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</si>
  <si>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</si>
  <si>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</si>
  <si>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</si>
  <si>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</si>
  <si>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</si>
  <si>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</si>
  <si>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</si>
  <si>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</si>
  <si>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</si>
  <si>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</si>
  <si>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</si>
  <si>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</si>
  <si>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</si>
  <si>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</si>
  <si>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</si>
  <si>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</si>
  <si>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</si>
  <si>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</si>
  <si>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</si>
  <si>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</si>
  <si>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</si>
  <si>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</si>
  <si>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</si>
  <si>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</si>
  <si>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</si>
  <si>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</si>
  <si>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</si>
  <si>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Citu sistēmas objektu energofektivitāte pasākumi</t>
  </si>
  <si>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</si>
  <si>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</si>
  <si>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</si>
  <si>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</si>
  <si>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</si>
  <si>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</si>
  <si>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</si>
  <si>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</si>
  <si>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</si>
  <si>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</si>
  <si>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</si>
  <si>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</si>
  <si>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</si>
  <si>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</si>
  <si>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SIA "Valmieras ūdens"</t>
  </si>
  <si>
    <t>SIA Valmieras ūdens</t>
  </si>
  <si>
    <t>Grīšļu iela 6</t>
  </si>
  <si>
    <t>Artēziskā aka Nr.52, Kauguru pagasts, Beverīnas novads</t>
  </si>
  <si>
    <t>2.pakāpes ūdens pacelšanas stacija, Kauguru pagasts, Beverīnas novads</t>
  </si>
  <si>
    <t>Artēziskā aka Nr.63, Kauguru pagasts, Beverīnas novads</t>
  </si>
  <si>
    <t>Artēziskā aka Nr.53, Kauguru pagasts, Beverīnas novads</t>
  </si>
  <si>
    <t>Artēziskā aka Nr.48, Kauguru pagasts, Beverīnas novads</t>
  </si>
  <si>
    <t>Artēziskā aka Nr.49, Kauguru pagasts, Beverīnas novads</t>
  </si>
  <si>
    <t>Artēziskā aka Nr.47, Kauguru pagasts, Beverīnas novads</t>
  </si>
  <si>
    <t>Artēziskā aka Nr.51, Kauguru pagasts, Beverīnas novads</t>
  </si>
  <si>
    <t>Artēziskā aka Nr.50, Kauguru pagasts, Beverīnas novads</t>
  </si>
  <si>
    <t>Artēziskā aka Nr.26, Kauguru pagasts, Beverīnas novads</t>
  </si>
  <si>
    <t>Lucas iela 2B, Valmiera</t>
  </si>
  <si>
    <t>Sistēmu uzturēšanas izdevumi tiek segti no tarifa</t>
  </si>
  <si>
    <t>Pakalpojuma sniedzēja pamatkapitāls, EUR 01.12.2019.</t>
  </si>
  <si>
    <t>Tarifs apstiprināts pēc iepriekšējās metodikas 2010.g.</t>
  </si>
  <si>
    <r>
      <t xml:space="preserve">Kārtībā, kā tiek finansēta liela apjoma infrastruktūras uzturēšanas darbi </t>
    </r>
    <r>
      <rPr>
        <b/>
        <sz val="11"/>
        <color rgb="FFFF0000"/>
        <rFont val="Calibri"/>
        <family val="2"/>
        <charset val="186"/>
        <scheme val="minor"/>
      </rPr>
      <t>2018.g., 2019.g.</t>
    </r>
  </si>
  <si>
    <t>Ir ( līdz 2021.gadam)</t>
  </si>
  <si>
    <t>Pašu finansējums (+/-uzkrātā nolietojuma apmērā) 2020.gadā plānots izmantot aizņēmumu.  Tīkla paplašināsanai būtu nepieciešams ES līdzfinansējums. Ja pašvaldība veic ielu pārbūves, atjaunošanas projektus, tad atjaunotos ŪK tīklus pašvaldība iegulda pamatkapitālā</t>
  </si>
  <si>
    <t>Nav</t>
  </si>
  <si>
    <t>Faktiski iegūtais ūdens apjoms  m3/gadā</t>
  </si>
  <si>
    <t xml:space="preserve">Jā ir  2013.-2020., bet tā ietver detalizētu informāciju par ūdenssaimniecības un siltumtīklu attīstību. Attīstības startēģiju aptiprinājis kapitāldaļu turētājs 04.2012..gadā </t>
  </si>
  <si>
    <t>Līdz 2021.gada 31.decembrim</t>
  </si>
  <si>
    <t>Ir</t>
  </si>
  <si>
    <t>Artēziskā aka Nr.46, Kauguru pagasts, Beverīnas novads</t>
  </si>
  <si>
    <r>
      <t xml:space="preserve">Fiziskais nolietojums, % </t>
    </r>
    <r>
      <rPr>
        <sz val="12"/>
        <color theme="1"/>
        <rFont val="Calibri"/>
        <family val="2"/>
        <scheme val="minor"/>
      </rPr>
      <t>(pašu vērtējums)</t>
    </r>
  </si>
  <si>
    <r>
      <t xml:space="preserve">Fiziskais nolietojums, % </t>
    </r>
    <r>
      <rPr>
        <sz val="12"/>
        <color theme="1"/>
        <rFont val="Calibri"/>
        <family val="2"/>
        <scheme val="minor"/>
      </rPr>
      <t>(grāmatvedībā)</t>
    </r>
  </si>
  <si>
    <t>Pašlaik tiek izmantotas 50-60% no visas NAI  jaudas. Lai gan decentralizēto notekūdeņu piesārņojuma koncentrācijas ir lielāka, NAI jauda ir pietiekama, lai savāktu visus decentralizētos notekūdeņus.</t>
  </si>
  <si>
    <r>
      <t>Plānoto darbību sasniedzamie rezultāti</t>
    </r>
    <r>
      <rPr>
        <sz val="10"/>
        <color theme="1"/>
        <rFont val="Calibri"/>
        <family val="2"/>
        <charset val="186"/>
        <scheme val="minor"/>
      </rPr>
      <t xml:space="preserve"> 
(km, gab, t.sk., NAI - arī papildu jaudas)</t>
    </r>
  </si>
  <si>
    <r>
      <t xml:space="preserve">Pieslēgumu izveide mājsaimniecībām </t>
    </r>
    <r>
      <rPr>
        <sz val="10"/>
        <color theme="1"/>
        <rFont val="Calibri"/>
        <family val="2"/>
        <charset val="186"/>
        <scheme val="minor"/>
      </rPr>
      <t>(mājsaimniecību skaits, kam tiks nodrošināti faktiskie pieslēgumi pie jaunizbūvētajiem centralizētajiem kanalizācijas tīkliem)</t>
    </r>
  </si>
  <si>
    <r>
      <t>Plānoto darbu izmaksas 2019.gada salīdzināmajās cenās</t>
    </r>
    <r>
      <rPr>
        <sz val="10"/>
        <color theme="1"/>
        <rFont val="Calibri"/>
        <family val="2"/>
        <charset val="186"/>
        <scheme val="minor"/>
      </rPr>
      <t xml:space="preserve"> 
(EUR)</t>
    </r>
  </si>
  <si>
    <r>
      <t>Plānoto darbību sasniedzamie rezultāti</t>
    </r>
    <r>
      <rPr>
        <sz val="10"/>
        <color theme="1"/>
        <rFont val="Calibri"/>
        <family val="2"/>
        <charset val="186"/>
        <scheme val="minor"/>
      </rPr>
      <t xml:space="preserve"> 
(km, gab, t.sk., urbumi, sagatavošanas stacijas, rezervuāri, 3.pss uc. - arī papildu jaudas)</t>
    </r>
  </si>
  <si>
    <r>
      <t xml:space="preserve">Pieslēgumu izveide mājsaimniecībām </t>
    </r>
    <r>
      <rPr>
        <sz val="10"/>
        <color theme="1"/>
        <rFont val="Calibri"/>
        <family val="2"/>
        <charset val="186"/>
        <scheme val="minor"/>
      </rPr>
      <t>(mājsaimniecību skaits, kam nodrošināti faktiskie pieslēgumi pie jaunizbūvētajiem centralizētajiem kanalizācijas tīkliem)</t>
    </r>
  </si>
  <si>
    <r>
      <rPr>
        <b/>
        <sz val="10"/>
        <color theme="1"/>
        <rFont val="Calibri"/>
        <family val="2"/>
        <scheme val="minor"/>
      </rPr>
      <t xml:space="preserve">Jaunu kanalizācijas </t>
    </r>
    <r>
      <rPr>
        <sz val="10"/>
        <color theme="1"/>
        <rFont val="Calibri"/>
        <family val="2"/>
        <scheme val="minor"/>
      </rPr>
      <t xml:space="preserve">ārējo </t>
    </r>
    <r>
      <rPr>
        <b/>
        <sz val="10"/>
        <color theme="1"/>
        <rFont val="Calibri"/>
        <family val="2"/>
        <scheme val="minor"/>
      </rPr>
      <t>inženiertīklu</t>
    </r>
    <r>
      <rPr>
        <sz val="10"/>
        <color theme="1"/>
        <rFont val="Calibri"/>
        <family val="2"/>
        <scheme val="minor"/>
      </rPr>
      <t xml:space="preserve"> izbūve  </t>
    </r>
    <r>
      <rPr>
        <b/>
        <sz val="10"/>
        <color rgb="FFFF0000"/>
        <rFont val="Calibri"/>
        <family val="2"/>
        <scheme val="minor"/>
      </rPr>
      <t>esošās aglomerācijas robežās</t>
    </r>
    <r>
      <rPr>
        <sz val="10"/>
        <color theme="1"/>
        <rFont val="Calibri"/>
        <family val="2"/>
        <scheme val="minor"/>
      </rPr>
      <t>, kopā</t>
    </r>
  </si>
  <si>
    <r>
      <rPr>
        <b/>
        <sz val="10"/>
        <color theme="1"/>
        <rFont val="Calibri"/>
        <family val="2"/>
        <scheme val="minor"/>
      </rPr>
      <t xml:space="preserve">Jaunu ūdensapgādes </t>
    </r>
    <r>
      <rPr>
        <sz val="10"/>
        <color theme="1"/>
        <rFont val="Calibri"/>
        <family val="2"/>
        <scheme val="minor"/>
      </rPr>
      <t xml:space="preserve">ārējo </t>
    </r>
    <r>
      <rPr>
        <b/>
        <sz val="10"/>
        <color theme="1"/>
        <rFont val="Calibri"/>
        <family val="2"/>
        <scheme val="minor"/>
      </rPr>
      <t>inženiertīklu</t>
    </r>
    <r>
      <rPr>
        <sz val="10"/>
        <color theme="1"/>
        <rFont val="Calibri"/>
        <family val="2"/>
        <scheme val="minor"/>
      </rPr>
      <t xml:space="preserve"> izbūve </t>
    </r>
    <r>
      <rPr>
        <b/>
        <sz val="10"/>
        <color rgb="FFFF0000"/>
        <rFont val="Calibri"/>
        <family val="2"/>
        <scheme val="minor"/>
      </rPr>
      <t>esošās ūdenspagādes pakalpojumu sniegšanas zonas robežās</t>
    </r>
    <r>
      <rPr>
        <sz val="10"/>
        <color theme="1"/>
        <rFont val="Calibri"/>
        <family val="2"/>
        <scheme val="minor"/>
      </rPr>
      <t>, kopā</t>
    </r>
  </si>
  <si>
    <r>
      <t xml:space="preserve">Citi no jauna izbūvējamie kanalizācijas sistēmas infrastruktūras objekti </t>
    </r>
    <r>
      <rPr>
        <b/>
        <sz val="10"/>
        <color rgb="FFFF0000"/>
        <rFont val="Calibri"/>
        <family val="2"/>
        <scheme val="minor"/>
      </rPr>
      <t>esošās aglomerācijas robežās</t>
    </r>
  </si>
  <si>
    <r>
      <t xml:space="preserve">Citi no jauna izbūvējamie ūdensapgādes sistēmas infrastruktūras objekti </t>
    </r>
    <r>
      <rPr>
        <b/>
        <sz val="10"/>
        <color rgb="FFFF0000"/>
        <rFont val="Calibri"/>
        <family val="2"/>
        <scheme val="minor"/>
      </rPr>
      <t>esošās ūdenspagādes pakalpojumu sniegšanas zonas robežās</t>
    </r>
  </si>
  <si>
    <r>
      <rPr>
        <b/>
        <sz val="10"/>
        <color theme="1"/>
        <rFont val="Calibri"/>
        <family val="2"/>
        <scheme val="minor"/>
      </rPr>
      <t>Jaunu kanalizācijas</t>
    </r>
    <r>
      <rPr>
        <sz val="10"/>
        <color theme="1"/>
        <rFont val="Calibri"/>
        <family val="2"/>
        <scheme val="minor"/>
      </rPr>
      <t xml:space="preserve"> ārējo </t>
    </r>
    <r>
      <rPr>
        <b/>
        <sz val="10"/>
        <color theme="1"/>
        <rFont val="Calibri"/>
        <family val="2"/>
        <scheme val="minor"/>
      </rPr>
      <t>inženiertīklu</t>
    </r>
    <r>
      <rPr>
        <sz val="10"/>
        <color theme="1"/>
        <rFont val="Calibri"/>
        <family val="2"/>
        <scheme val="minor"/>
      </rPr>
      <t xml:space="preserve"> izbūve </t>
    </r>
    <r>
      <rPr>
        <b/>
        <sz val="10"/>
        <color rgb="FFFF0000"/>
        <rFont val="Calibri"/>
        <family val="2"/>
        <scheme val="minor"/>
      </rPr>
      <t>paplašinātā aglomerācijā (ja plānota paplašināšana),</t>
    </r>
    <r>
      <rPr>
        <sz val="10"/>
        <color theme="1"/>
        <rFont val="Calibri"/>
        <family val="2"/>
        <scheme val="minor"/>
      </rPr>
      <t xml:space="preserve"> kopā</t>
    </r>
  </si>
  <si>
    <r>
      <rPr>
        <b/>
        <sz val="10"/>
        <color theme="1"/>
        <rFont val="Calibri"/>
        <family val="2"/>
        <scheme val="minor"/>
      </rPr>
      <t>Jaunu ūdensapgādes</t>
    </r>
    <r>
      <rPr>
        <sz val="10"/>
        <color theme="1"/>
        <rFont val="Calibri"/>
        <family val="2"/>
        <scheme val="minor"/>
      </rPr>
      <t xml:space="preserve"> ārējo </t>
    </r>
    <r>
      <rPr>
        <b/>
        <sz val="10"/>
        <color theme="1"/>
        <rFont val="Calibri"/>
        <family val="2"/>
        <scheme val="minor"/>
      </rPr>
      <t>inženiertīklu</t>
    </r>
    <r>
      <rPr>
        <sz val="10"/>
        <color theme="1"/>
        <rFont val="Calibri"/>
        <family val="2"/>
        <scheme val="minor"/>
      </rPr>
      <t xml:space="preserve"> izbūve </t>
    </r>
    <r>
      <rPr>
        <b/>
        <sz val="10"/>
        <color rgb="FFFF0000"/>
        <rFont val="Calibri"/>
        <family val="2"/>
        <scheme val="minor"/>
      </rPr>
      <t>paplašinātā ūdenspagādes pakalpojumu sniegšanas zonā (ja plānota paplašināšana),</t>
    </r>
    <r>
      <rPr>
        <sz val="10"/>
        <color theme="1"/>
        <rFont val="Calibri"/>
        <family val="2"/>
        <scheme val="minor"/>
      </rPr>
      <t xml:space="preserve"> kopā</t>
    </r>
  </si>
  <si>
    <r>
      <t xml:space="preserve">Citi no jauna izbūvējamie kanalizācijas sistēmas infrastruktūras objekti </t>
    </r>
    <r>
      <rPr>
        <b/>
        <sz val="10"/>
        <color rgb="FFFF0000"/>
        <rFont val="Calibri"/>
        <family val="2"/>
        <scheme val="minor"/>
      </rPr>
      <t>paplašinātā aglomerācijā (ja plānota paplašināšana)</t>
    </r>
  </si>
  <si>
    <r>
      <t xml:space="preserve">Citi no jauna izbūvējamie ūdensapgādes sistēmas infrastruktūras objekti </t>
    </r>
    <r>
      <rPr>
        <b/>
        <sz val="10"/>
        <color rgb="FFFF0000"/>
        <rFont val="Calibri"/>
        <family val="2"/>
        <scheme val="minor"/>
      </rPr>
      <t>paplašinātā ūdenspagādes pakalpojumu sniegšanas zonā (ja plānota paplašināšana)</t>
    </r>
  </si>
  <si>
    <t>Iršuparka dzirnavas (Valmieras pagasts)</t>
  </si>
  <si>
    <t>8 (22)</t>
  </si>
  <si>
    <t>spiedvads</t>
  </si>
  <si>
    <t xml:space="preserve">atzaru izbūve </t>
  </si>
  <si>
    <t>Alejas iela 6;8;10 (Valmieras pagasts)</t>
  </si>
  <si>
    <t>6 (8)</t>
  </si>
  <si>
    <t>Vekteru iela, Valmiera</t>
  </si>
  <si>
    <t>10 (12)</t>
  </si>
  <si>
    <t>Eduarda Lācera iela, Valmiera</t>
  </si>
  <si>
    <t xml:space="preserve">KSS Alejas </t>
  </si>
  <si>
    <t>Notekūdeņu attīrīšanas iekārtas</t>
  </si>
  <si>
    <t>Citi objekti</t>
  </si>
  <si>
    <t>Elektrības pieslēgumi KSS</t>
  </si>
  <si>
    <t>Jaunšalkas (Kocēnu pagasts)</t>
  </si>
  <si>
    <t>6 (10)</t>
  </si>
  <si>
    <t>Saullēkti (Valmieras pagasts)</t>
  </si>
  <si>
    <t>20 (40)</t>
  </si>
  <si>
    <t xml:space="preserve">Starp A3 un Alvila Freimaņa ielu (Kocēnu pagasts) </t>
  </si>
  <si>
    <t>7 (22)</t>
  </si>
  <si>
    <t>Daliņi (Valmieras pagasts)</t>
  </si>
  <si>
    <t>8 (29)</t>
  </si>
  <si>
    <t>Vanagi (Valmieras pagasts)</t>
  </si>
  <si>
    <t>15 (213)</t>
  </si>
  <si>
    <t>KSS Saullēktos</t>
  </si>
  <si>
    <t>KSS Sarmas</t>
  </si>
  <si>
    <t>KSS Daliņi</t>
  </si>
  <si>
    <t>Leona Paegles iela (d 500, 1969.g.)</t>
  </si>
  <si>
    <t>Valmieras pilsētā (vecāki par 50 gadiem)</t>
  </si>
  <si>
    <t>Leona Paegles iela (d 300, 1967.g.)</t>
  </si>
  <si>
    <t>Valmiermuižā (vecāki par 40 gadiem)</t>
  </si>
  <si>
    <t>Raiņa iela - Beātes iela (d 300, 1971.g.)</t>
  </si>
  <si>
    <t>Rubenes - Raiņa Kolektors (d400,1979)</t>
  </si>
  <si>
    <t>Rūpniecības 50 līdz Laicena (d350, 1965.g.)</t>
  </si>
  <si>
    <t>Rūpniecības no Laicena līdz Cēsu (d300, 1970.g.)</t>
  </si>
  <si>
    <t>Zvaigžņu (d200, 1968.g.)</t>
  </si>
  <si>
    <t>Daliņa (d300, 1979.g.)</t>
  </si>
  <si>
    <t>Loku no Lucas līdz Dīvaliņa ( d400, 1973.g.)</t>
  </si>
  <si>
    <t>Mūrmuižas kolektors no Cēsu līdz BNAI (d700, 1978.g.)</t>
  </si>
  <si>
    <t>Dīvaliņa iela no Palejas līdz Daliņa (d400, 1980.g.)</t>
  </si>
  <si>
    <t xml:space="preserve">Kolektors no Tērbatas līdz Strauta KSS (d300, 1971.g.) </t>
  </si>
  <si>
    <t>Vienības iela Valmiermuižā (d300, 1972.g.)</t>
  </si>
  <si>
    <t>no Strauta ielas KSS līdz Tērbatas ielai (d250, 1968.g.)</t>
  </si>
  <si>
    <t xml:space="preserve">Vides piesārņojuma samazināšana BNAI izlaidē un energoefektivitātes paaugstināšana BNAI (Grīšļu ielā 6) </t>
  </si>
  <si>
    <t>Spiediena paaugstināšanas stacija Valmiermuižā</t>
  </si>
  <si>
    <t>Kopā</t>
  </si>
  <si>
    <t>kopā</t>
  </si>
  <si>
    <t>24 (44)*</t>
  </si>
  <si>
    <t>32 (44)*</t>
  </si>
  <si>
    <t>41 (101)*</t>
  </si>
  <si>
    <t>56 (314)*</t>
  </si>
  <si>
    <t xml:space="preserve">Artēziskās akas tamponāža un ūdenstorņa Vanagos demontāža </t>
  </si>
  <si>
    <t xml:space="preserve">Artēziskās akas Abula ielā tamponāža un ūdenstorņa demontāža </t>
  </si>
  <si>
    <t>Artēziskās akas Valmiermuižā  (Alejas 2 gb, Dzirnavu iela)) tamponāža</t>
  </si>
  <si>
    <t>ūdenstorņa Valmiermuižā (Alejas) demontāža</t>
  </si>
  <si>
    <r>
      <t xml:space="preserve">Citi objekti 
(piem., </t>
    </r>
    <r>
      <rPr>
        <b/>
        <i/>
        <sz val="10"/>
        <color theme="1"/>
        <rFont val="Calibri"/>
        <family val="2"/>
        <scheme val="minor"/>
      </rPr>
      <t>asenizācijas pieņemšanas punkt</t>
    </r>
    <r>
      <rPr>
        <i/>
        <sz val="10"/>
        <color theme="1"/>
        <rFont val="Calibri"/>
        <family val="2"/>
        <charset val="186"/>
        <scheme val="minor"/>
      </rPr>
      <t>i) asenizācijas pieņemšanas punkta pārbūve Valmieras BNAI teritorijā</t>
    </r>
  </si>
  <si>
    <t>Gaisa pūtēju nomaiņa BNAI</t>
  </si>
  <si>
    <t>Dzeramā ūdens sagatavošanas stacijas  energoefektivitātes uzlabošana (sūkņu nomaiņa)</t>
  </si>
  <si>
    <t>Kanalizācijas sūkņu stacijas (Strautu ielā) sūkņu un drupinātāja nomaiņa
(ja nav saistīts ar energoefektivitātes uzlabošanu)</t>
  </si>
  <si>
    <t>Tiek plānota aglomerācijas robežu paplašināšana</t>
  </si>
  <si>
    <t>8 (cilpveida savienojums)</t>
  </si>
  <si>
    <t>Notekūdeņu pieņemšanas punkts Valmiermuižā</t>
  </si>
  <si>
    <t>VALMIERAS PILSĒTA</t>
  </si>
  <si>
    <t>Ūdenssaimniecības uzņēmuma nosaukums</t>
  </si>
  <si>
    <t>Anketas aizpildīšanas datums</t>
  </si>
  <si>
    <t>Sanāksmē no ūdenssaimniecības uzņēmuma un/vai domes piedalās</t>
  </si>
  <si>
    <t>Kontakti anketas datu saskaņošanai vai precizēšanai, gadījumā ja tiek konstatēts, ka sagatavotā informācija ir nepilnīga</t>
  </si>
  <si>
    <t>VALMIERA</t>
  </si>
  <si>
    <t>05.02.2020.</t>
  </si>
  <si>
    <t>Nauris Kalniņš</t>
  </si>
  <si>
    <t>nauris.kalnins@valmierasudens.lv</t>
  </si>
  <si>
    <t>Atmaksas termiņš 2029.gads</t>
  </si>
  <si>
    <t>Pašu finansējums (+/- uzkrātā nolietojuma apmērā,  ES līdzfinansējums) 2020.g. plānots izmantot aizņēmumu. Ja pašvaldība veic ielu pārbūves, atjaunošanas projektus, tad atjaunotos ŪK tīklus pašvaldība iegulda pamatkapitālā</t>
  </si>
  <si>
    <t>z/s Zemturi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</si>
</sst>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8" x14ac:knownFonts="1">
    <font>
      <sz val="11"/>
      <color theme="1"/>
      <name val="Calibri"/>
      <family val="2"/>
      <scheme val="minor"/>
    </font>
    <font>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sz val="8"/>
      <name val="Calibri"/>
      <family val="2"/>
      <scheme val="minor"/>
    </font>
    <font>
      <sz val="11"/>
      <color rgb="FF000000"/>
      <name val="Calibri"/>
      <family val="2"/>
      <charset val="186"/>
    </font>
    <font>
      <sz val="11"/>
      <color rgb="FF000000"/>
      <name val="Calibri"/>
      <family val="2"/>
      <charset val="186"/>
      <scheme val="minor"/>
    </font>
    <font>
      <b/>
      <sz val="11"/>
      <color rgb="FFFF0000"/>
      <name val="Calibri"/>
      <family val="2"/>
      <charset val="186"/>
      <scheme val="minor"/>
    </font>
    <font>
      <sz val="11"/>
      <color theme="1"/>
      <name val="Calibri"/>
      <family val="2"/>
      <scheme val="minor"/>
    </font>
    <font>
      <sz val="9"/>
      <color indexed="81"/>
      <name val="Tahoma"/>
      <family val="2"/>
    </font>
    <font>
      <b/>
      <sz val="9"/>
      <color indexed="81"/>
      <name val="Tahoma"/>
      <family val="2"/>
    </font>
    <font>
      <i/>
      <sz val="11"/>
      <name val="Calibri"/>
      <family val="2"/>
      <scheme val="minor"/>
    </font>
    <font>
      <i/>
      <sz val="9"/>
      <name val="Calibri"/>
      <family val="2"/>
      <scheme val="minor"/>
    </font>
    <font>
      <sz val="11"/>
      <name val="Calibri"/>
      <family val="2"/>
      <charset val="186"/>
      <scheme val="minor"/>
    </font>
    <font>
      <sz val="12"/>
      <color theme="1"/>
      <name val="Times New Roman"/>
      <family val="1"/>
      <charset val="186"/>
    </font>
    <font>
      <sz val="12"/>
      <color rgb="FF0070C0"/>
      <name val="Calibri"/>
      <family val="2"/>
      <scheme val="minor"/>
    </font>
    <font>
      <i/>
      <sz val="12"/>
      <color theme="0" tint="-0.34998626667073579"/>
      <name val="Calibri"/>
      <family val="2"/>
      <scheme val="minor"/>
    </font>
    <font>
      <i/>
      <sz val="12"/>
      <name val="Calibri"/>
      <family val="2"/>
      <scheme val="minor"/>
    </font>
    <font>
      <sz val="12"/>
      <name val="Times New Roman"/>
      <family val="1"/>
      <charset val="186"/>
    </font>
    <font>
      <sz val="12"/>
      <color theme="1"/>
      <name val="Calibri"/>
      <family val="2"/>
      <charset val="186"/>
      <scheme val="minor"/>
    </font>
    <font>
      <sz val="12"/>
      <name val="Calibri"/>
      <family val="2"/>
      <charset val="186"/>
      <scheme val="minor"/>
    </font>
    <font>
      <sz val="10"/>
      <name val="Calibri"/>
      <family val="2"/>
      <charset val="186"/>
      <scheme val="minor"/>
    </font>
    <font>
      <b/>
      <sz val="10"/>
      <name val="Calibri"/>
      <family val="2"/>
      <charset val="186"/>
      <scheme val="minor"/>
    </font>
    <font>
      <sz val="10"/>
      <color theme="1"/>
      <name val="Calibri"/>
      <family val="2"/>
      <scheme val="minor"/>
    </font>
    <font>
      <b/>
      <sz val="10"/>
      <color theme="1"/>
      <name val="Calibri"/>
      <family val="2"/>
      <charset val="186"/>
      <scheme val="minor"/>
    </font>
    <font>
      <sz val="10"/>
      <color theme="1"/>
      <name val="Calibri"/>
      <family val="2"/>
      <charset val="186"/>
      <scheme val="minor"/>
    </font>
    <font>
      <b/>
      <sz val="10"/>
      <color rgb="FFFF0000"/>
      <name val="Calibri"/>
      <family val="2"/>
      <scheme val="minor"/>
    </font>
    <font>
      <sz val="10"/>
      <color theme="1"/>
      <name val="Times New Roman"/>
      <family val="1"/>
      <charset val="186"/>
    </font>
    <font>
      <b/>
      <i/>
      <sz val="10"/>
      <color theme="1"/>
      <name val="Calibri"/>
      <family val="2"/>
      <scheme val="minor"/>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11" fillId="0" borderId="0"/>
    <xf numFmtId="9" fontId="26" fillId="0" borderId="0" applyFont="0" applyFill="0" applyBorder="0" applyAlignment="0" applyProtection="0"/>
    <xf numFmtId="0" fontId="47" fillId="0" borderId="0" applyNumberFormat="0" applyFill="0" applyBorder="0" applyAlignment="0" applyProtection="0"/>
  </cellStyleXfs>
  <cellXfs count="236">
    <xf numFmtId="0" fontId="0" fillId="0" borderId="0" xfId="0"/>
    <xf numFmtId="0" fontId="0" fillId="0" borderId="0" xfId="0" applyAlignment="1">
      <alignment wrapText="1"/>
    </xf>
    <xf numFmtId="0" fontId="0" fillId="0" borderId="0" xfId="0" applyBorder="1"/>
    <xf numFmtId="0" fontId="5" fillId="0" borderId="0" xfId="0" applyFont="1" applyFill="1" applyBorder="1" applyAlignment="1">
      <alignment horizontal="center" vertical="center" wrapText="1"/>
    </xf>
    <xf numFmtId="0" fontId="0" fillId="0" borderId="0" xfId="0" applyFill="1" applyBorder="1" applyAlignment="1">
      <alignment horizontal="center"/>
    </xf>
    <xf numFmtId="0" fontId="5" fillId="3" borderId="6" xfId="0" applyFont="1" applyFill="1" applyBorder="1" applyAlignment="1">
      <alignment horizontal="center" vertical="center" wrapText="1"/>
    </xf>
    <xf numFmtId="0" fontId="0" fillId="0" borderId="1" xfId="0" applyBorder="1" applyAlignment="1">
      <alignment vertical="top"/>
    </xf>
    <xf numFmtId="3" fontId="0" fillId="0" borderId="1" xfId="0" applyNumberFormat="1" applyBorder="1" applyAlignment="1">
      <alignment vertical="top"/>
    </xf>
    <xf numFmtId="0" fontId="2" fillId="2" borderId="1" xfId="0" applyFont="1" applyFill="1" applyBorder="1" applyAlignment="1">
      <alignment vertical="top"/>
    </xf>
    <xf numFmtId="0" fontId="3" fillId="0" borderId="1" xfId="0" applyFont="1" applyBorder="1" applyAlignment="1">
      <alignment horizontal="right" vertical="top" wrapText="1"/>
    </xf>
    <xf numFmtId="3" fontId="0" fillId="0" borderId="1" xfId="0" applyNumberFormat="1" applyFill="1" applyBorder="1" applyAlignment="1">
      <alignment vertical="top"/>
    </xf>
    <xf numFmtId="3" fontId="7" fillId="0" borderId="1" xfId="0" applyNumberFormat="1" applyFont="1" applyFill="1" applyBorder="1" applyAlignment="1">
      <alignment vertical="top" wrapText="1"/>
    </xf>
    <xf numFmtId="0" fontId="7" fillId="0" borderId="1" xfId="0" applyFont="1" applyBorder="1" applyAlignment="1">
      <alignment horizontal="right" vertical="top" wrapText="1"/>
    </xf>
    <xf numFmtId="0" fontId="13" fillId="0" borderId="0" xfId="0" applyFont="1" applyAlignment="1">
      <alignment horizontal="right" wrapText="1"/>
    </xf>
    <xf numFmtId="0" fontId="10" fillId="0" borderId="1" xfId="0" applyFont="1" applyFill="1" applyBorder="1" applyAlignment="1">
      <alignment horizontal="left" vertical="top" wrapText="1"/>
    </xf>
    <xf numFmtId="0" fontId="10" fillId="0" borderId="1" xfId="0" applyFont="1" applyBorder="1" applyAlignment="1">
      <alignment horizontal="left" vertical="top" wrapText="1"/>
    </xf>
    <xf numFmtId="0" fontId="7" fillId="2" borderId="1" xfId="0" applyFont="1" applyFill="1" applyBorder="1" applyAlignment="1">
      <alignment horizontal="right" vertical="top" wrapText="1"/>
    </xf>
    <xf numFmtId="10" fontId="14" fillId="2" borderId="1" xfId="0" applyNumberFormat="1" applyFont="1" applyFill="1" applyBorder="1" applyAlignment="1">
      <alignment horizontal="center" vertical="top" wrapText="1"/>
    </xf>
    <xf numFmtId="0" fontId="2"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0" fillId="0" borderId="1" xfId="0" applyFont="1" applyBorder="1" applyAlignment="1">
      <alignment horizontal="left" wrapText="1"/>
    </xf>
    <xf numFmtId="3" fontId="13"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5" fillId="2"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0" fillId="0" borderId="0" xfId="0" applyFill="1"/>
    <xf numFmtId="0" fontId="15" fillId="0" borderId="1" xfId="0" applyFont="1" applyFill="1" applyBorder="1" applyAlignment="1">
      <alignment horizontal="left" vertical="top" wrapText="1"/>
    </xf>
    <xf numFmtId="0" fontId="16" fillId="0" borderId="0" xfId="0" applyFont="1"/>
    <xf numFmtId="0" fontId="16" fillId="0" borderId="0" xfId="0" applyFont="1" applyFill="1" applyBorder="1"/>
    <xf numFmtId="0" fontId="18" fillId="0" borderId="0" xfId="0" applyFont="1" applyFill="1" applyBorder="1"/>
    <xf numFmtId="0" fontId="19" fillId="0"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5" fillId="0" borderId="1" xfId="0" applyFont="1" applyBorder="1"/>
    <xf numFmtId="0" fontId="15" fillId="0" borderId="1" xfId="0" applyFont="1" applyBorder="1" applyAlignment="1">
      <alignment wrapText="1"/>
    </xf>
    <xf numFmtId="0" fontId="19" fillId="5" borderId="1" xfId="0" applyFont="1" applyFill="1" applyBorder="1" applyAlignment="1">
      <alignment horizontal="left" vertical="center" wrapText="1"/>
    </xf>
    <xf numFmtId="3" fontId="0" fillId="5" borderId="1" xfId="0" applyNumberFormat="1" applyFill="1" applyBorder="1" applyAlignment="1">
      <alignment vertical="top"/>
    </xf>
    <xf numFmtId="0" fontId="10" fillId="2" borderId="1" xfId="0" applyFont="1" applyFill="1" applyBorder="1" applyAlignment="1">
      <alignment horizontal="left" vertical="center" wrapText="1"/>
    </xf>
    <xf numFmtId="3" fontId="0" fillId="4" borderId="1" xfId="0" applyNumberFormat="1" applyFill="1" applyBorder="1" applyAlignment="1">
      <alignment horizontal="right" vertical="top"/>
    </xf>
    <xf numFmtId="0" fontId="21" fillId="0" borderId="0" xfId="0" applyFont="1"/>
    <xf numFmtId="0" fontId="2" fillId="7" borderId="3" xfId="0" applyFont="1" applyFill="1" applyBorder="1" applyAlignment="1">
      <alignment vertical="top"/>
    </xf>
    <xf numFmtId="0" fontId="2" fillId="7" borderId="3" xfId="0" applyFont="1" applyFill="1" applyBorder="1" applyAlignment="1">
      <alignment horizontal="right" vertical="top"/>
    </xf>
    <xf numFmtId="0" fontId="21" fillId="7" borderId="0" xfId="0" applyFont="1" applyFill="1"/>
    <xf numFmtId="3" fontId="0" fillId="4" borderId="1" xfId="0" applyNumberFormat="1" applyFill="1" applyBorder="1" applyAlignment="1">
      <alignment vertical="top" wrapText="1"/>
    </xf>
    <xf numFmtId="0" fontId="19" fillId="0" borderId="1" xfId="0" applyFont="1" applyBorder="1" applyAlignment="1">
      <alignment wrapText="1"/>
    </xf>
    <xf numFmtId="0" fontId="15" fillId="0" borderId="8" xfId="0" applyFont="1" applyBorder="1" applyAlignment="1">
      <alignment wrapText="1"/>
    </xf>
    <xf numFmtId="0" fontId="2" fillId="0" borderId="15" xfId="0" applyFont="1" applyFill="1" applyBorder="1" applyAlignment="1">
      <alignment vertical="top"/>
    </xf>
    <xf numFmtId="0" fontId="15" fillId="0" borderId="8" xfId="0" applyFont="1" applyBorder="1"/>
    <xf numFmtId="0" fontId="15" fillId="0" borderId="1" xfId="0" applyFont="1" applyFill="1" applyBorder="1" applyAlignment="1">
      <alignment wrapText="1"/>
    </xf>
    <xf numFmtId="0" fontId="6" fillId="3" borderId="0"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0" borderId="1" xfId="0" applyFont="1" applyFill="1" applyBorder="1" applyAlignment="1">
      <alignment horizontal="left" vertical="center" wrapText="1"/>
    </xf>
    <xf numFmtId="164" fontId="0" fillId="4" borderId="1" xfId="0" applyNumberFormat="1" applyFill="1" applyBorder="1" applyAlignment="1">
      <alignment vertical="top"/>
    </xf>
    <xf numFmtId="4" fontId="0" fillId="4" borderId="1" xfId="0" applyNumberFormat="1" applyFill="1" applyBorder="1" applyAlignment="1">
      <alignment vertical="top"/>
    </xf>
    <xf numFmtId="3" fontId="0" fillId="4" borderId="1" xfId="0" applyNumberFormat="1" applyFill="1" applyBorder="1" applyAlignment="1">
      <alignment horizontal="center" vertical="top"/>
    </xf>
    <xf numFmtId="1" fontId="23" fillId="4" borderId="1" xfId="0" applyNumberFormat="1" applyFont="1" applyFill="1" applyBorder="1" applyAlignment="1">
      <alignment horizontal="right" vertical="center"/>
    </xf>
    <xf numFmtId="2" fontId="23" fillId="4" borderId="7" xfId="0" applyNumberFormat="1" applyFont="1" applyFill="1" applyBorder="1" applyAlignment="1">
      <alignment horizontal="right" vertical="center"/>
    </xf>
    <xf numFmtId="1" fontId="23" fillId="4" borderId="2" xfId="0" applyNumberFormat="1" applyFont="1" applyFill="1" applyBorder="1" applyAlignment="1">
      <alignment horizontal="right" vertical="center"/>
    </xf>
    <xf numFmtId="0" fontId="24" fillId="4" borderId="0" xfId="0" applyFont="1" applyFill="1"/>
    <xf numFmtId="0" fontId="2" fillId="4" borderId="1" xfId="0" applyFont="1" applyFill="1" applyBorder="1" applyAlignment="1">
      <alignment vertical="top" wrapText="1"/>
    </xf>
    <xf numFmtId="0" fontId="24" fillId="4" borderId="1" xfId="0" applyFont="1" applyFill="1" applyBorder="1"/>
    <xf numFmtId="165" fontId="0" fillId="4" borderId="1" xfId="2" applyNumberFormat="1" applyFont="1" applyFill="1" applyBorder="1" applyAlignment="1">
      <alignment horizontal="right" vertical="top"/>
    </xf>
    <xf numFmtId="4" fontId="0" fillId="4" borderId="1" xfId="0" applyNumberFormat="1" applyFill="1" applyBorder="1" applyAlignment="1">
      <alignment horizontal="left" vertical="top" wrapText="1"/>
    </xf>
    <xf numFmtId="0" fontId="12" fillId="0" borderId="1" xfId="0" applyFont="1" applyBorder="1" applyAlignment="1">
      <alignment horizontal="left" wrapText="1"/>
    </xf>
    <xf numFmtId="3" fontId="29" fillId="4" borderId="1" xfId="0" applyNumberFormat="1" applyFont="1" applyFill="1" applyBorder="1" applyAlignment="1">
      <alignment horizontal="right"/>
    </xf>
    <xf numFmtId="0" fontId="19" fillId="4"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9" fontId="31" fillId="4" borderId="1" xfId="0" applyNumberFormat="1" applyFont="1" applyFill="1" applyBorder="1" applyAlignment="1">
      <alignment horizontal="center" vertical="center" wrapText="1"/>
    </xf>
    <xf numFmtId="9" fontId="1" fillId="4" borderId="1" xfId="0" applyNumberFormat="1" applyFont="1" applyFill="1" applyBorder="1" applyAlignment="1">
      <alignment horizontal="center" vertical="center" wrapText="1"/>
    </xf>
    <xf numFmtId="9" fontId="1" fillId="4" borderId="1" xfId="2" applyFont="1" applyFill="1" applyBorder="1" applyAlignment="1">
      <alignment horizontal="center" vertical="center" wrapText="1"/>
    </xf>
    <xf numFmtId="1" fontId="15" fillId="4" borderId="1" xfId="0" applyNumberFormat="1" applyFont="1" applyFill="1" applyBorder="1" applyAlignment="1">
      <alignment horizontal="center" vertical="center" wrapText="1"/>
    </xf>
    <xf numFmtId="1" fontId="0" fillId="0" borderId="0" xfId="0" applyNumberFormat="1" applyBorder="1"/>
    <xf numFmtId="1" fontId="0" fillId="0" borderId="0" xfId="0" applyNumberFormat="1"/>
    <xf numFmtId="0" fontId="32" fillId="0" borderId="3" xfId="0" applyFont="1" applyFill="1" applyBorder="1" applyAlignment="1">
      <alignment vertical="top"/>
    </xf>
    <xf numFmtId="3" fontId="8" fillId="0" borderId="1" xfId="0" applyNumberFormat="1" applyFont="1" applyFill="1" applyBorder="1" applyAlignment="1">
      <alignment vertical="top" wrapText="1"/>
    </xf>
    <xf numFmtId="3" fontId="8" fillId="0" borderId="0" xfId="0" applyNumberFormat="1" applyFont="1" applyFill="1" applyBorder="1" applyAlignment="1">
      <alignment vertical="top" wrapText="1"/>
    </xf>
    <xf numFmtId="0" fontId="4" fillId="0" borderId="0" xfId="0" applyFont="1"/>
    <xf numFmtId="10" fontId="4" fillId="0" borderId="1" xfId="0" applyNumberFormat="1" applyFont="1" applyBorder="1" applyAlignment="1">
      <alignment vertical="top"/>
    </xf>
    <xf numFmtId="0" fontId="4" fillId="0" borderId="1" xfId="0" applyFont="1" applyBorder="1" applyAlignment="1">
      <alignment vertical="top"/>
    </xf>
    <xf numFmtId="0" fontId="4" fillId="0" borderId="0" xfId="0" applyFont="1" applyBorder="1" applyAlignment="1">
      <alignment vertical="top"/>
    </xf>
    <xf numFmtId="10" fontId="4" fillId="0" borderId="1" xfId="0" applyNumberFormat="1" applyFont="1" applyFill="1" applyBorder="1" applyAlignment="1">
      <alignment vertical="top"/>
    </xf>
    <xf numFmtId="0" fontId="33" fillId="0" borderId="0" xfId="0" applyFont="1"/>
    <xf numFmtId="0" fontId="10" fillId="2"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4" fillId="0" borderId="0" xfId="0" applyFont="1" applyFill="1" applyBorder="1"/>
    <xf numFmtId="0" fontId="4" fillId="0" borderId="0" xfId="0" applyFont="1" applyFill="1"/>
    <xf numFmtId="3" fontId="10" fillId="2" borderId="7" xfId="0" applyNumberFormat="1" applyFont="1" applyFill="1" applyBorder="1" applyAlignment="1">
      <alignment vertical="top"/>
    </xf>
    <xf numFmtId="0" fontId="32" fillId="0" borderId="0" xfId="0" applyFont="1" applyFill="1" applyBorder="1" applyAlignment="1">
      <alignment vertical="top"/>
    </xf>
    <xf numFmtId="3" fontId="10" fillId="2" borderId="1" xfId="0" applyNumberFormat="1" applyFont="1" applyFill="1" applyBorder="1" applyAlignment="1">
      <alignment vertical="top" wrapText="1"/>
    </xf>
    <xf numFmtId="0" fontId="6" fillId="3" borderId="6" xfId="0" applyFont="1" applyFill="1" applyBorder="1" applyAlignment="1">
      <alignment horizontal="center" vertical="center" wrapText="1"/>
    </xf>
    <xf numFmtId="0" fontId="4" fillId="0" borderId="0" xfId="0" applyFont="1" applyBorder="1" applyAlignment="1">
      <alignment horizontal="center" vertical="center"/>
    </xf>
    <xf numFmtId="0" fontId="6" fillId="0" borderId="0" xfId="0" applyFont="1" applyFill="1" applyBorder="1" applyAlignment="1">
      <alignment horizontal="center" vertical="center" wrapText="1"/>
    </xf>
    <xf numFmtId="0" fontId="4" fillId="0" borderId="0" xfId="0" applyFont="1" applyFill="1" applyBorder="1" applyAlignment="1">
      <alignment horizontal="center"/>
    </xf>
    <xf numFmtId="0" fontId="4" fillId="0" borderId="0" xfId="0" applyFont="1" applyBorder="1"/>
    <xf numFmtId="0" fontId="8" fillId="0" borderId="1" xfId="0" applyFont="1" applyBorder="1" applyAlignment="1">
      <alignment horizontal="right" vertical="top" wrapText="1"/>
    </xf>
    <xf numFmtId="0" fontId="34" fillId="0" borderId="1" xfId="0" applyFont="1" applyFill="1" applyBorder="1" applyAlignment="1">
      <alignment horizontal="center" vertical="center" wrapText="1"/>
    </xf>
    <xf numFmtId="0" fontId="4" fillId="0" borderId="0" xfId="0" applyFont="1" applyAlignment="1">
      <alignment wrapText="1"/>
    </xf>
    <xf numFmtId="0" fontId="36" fillId="4" borderId="7" xfId="0" applyFont="1" applyFill="1" applyBorder="1" applyAlignment="1">
      <alignment horizontal="left" vertical="top"/>
    </xf>
    <xf numFmtId="0" fontId="10" fillId="0" borderId="1" xfId="0" applyFont="1" applyFill="1" applyBorder="1" applyAlignment="1">
      <alignment horizontal="left" vertical="center" wrapText="1"/>
    </xf>
    <xf numFmtId="3" fontId="4" fillId="4" borderId="1" xfId="0" applyNumberFormat="1" applyFont="1" applyFill="1" applyBorder="1" applyAlignment="1">
      <alignment horizontal="center" vertical="top"/>
    </xf>
    <xf numFmtId="2" fontId="0" fillId="0" borderId="0" xfId="0" applyNumberFormat="1"/>
    <xf numFmtId="1" fontId="19" fillId="4" borderId="1" xfId="0" applyNumberFormat="1" applyFont="1" applyFill="1" applyBorder="1" applyAlignment="1">
      <alignment horizontal="center" vertical="center" wrapText="1"/>
    </xf>
    <xf numFmtId="1" fontId="31" fillId="4" borderId="1" xfId="0" applyNumberFormat="1" applyFont="1" applyFill="1" applyBorder="1" applyAlignment="1">
      <alignment horizontal="center" vertical="center" wrapText="1"/>
    </xf>
    <xf numFmtId="0" fontId="18" fillId="4" borderId="1" xfId="0" applyFont="1" applyFill="1" applyBorder="1" applyAlignment="1">
      <alignment horizontal="center" vertical="center" wrapText="1"/>
    </xf>
    <xf numFmtId="9" fontId="18" fillId="4" borderId="1" xfId="0" applyNumberFormat="1" applyFont="1" applyFill="1" applyBorder="1" applyAlignment="1">
      <alignment horizontal="center" vertical="center" wrapText="1"/>
    </xf>
    <xf numFmtId="9" fontId="0" fillId="4" borderId="7" xfId="2" applyFont="1" applyFill="1" applyBorder="1" applyAlignment="1">
      <alignment vertical="top"/>
    </xf>
    <xf numFmtId="0" fontId="32" fillId="4" borderId="1" xfId="0" applyFont="1" applyFill="1" applyBorder="1" applyAlignment="1">
      <alignment horizontal="left" vertical="top"/>
    </xf>
    <xf numFmtId="0" fontId="37" fillId="4" borderId="1"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39" fillId="4" borderId="1" xfId="0" applyFont="1" applyFill="1" applyBorder="1" applyAlignment="1">
      <alignment horizontal="center" vertical="center" wrapText="1"/>
    </xf>
    <xf numFmtId="9" fontId="0" fillId="4" borderId="1" xfId="2" applyFont="1" applyFill="1" applyBorder="1" applyAlignment="1">
      <alignment horizontal="right" vertical="top"/>
    </xf>
    <xf numFmtId="0" fontId="12" fillId="0" borderId="1" xfId="0" applyFont="1" applyFill="1" applyBorder="1" applyAlignment="1">
      <alignment horizontal="left" vertical="top" wrapText="1"/>
    </xf>
    <xf numFmtId="3" fontId="18" fillId="4" borderId="1" xfId="0" applyNumberFormat="1" applyFont="1" applyFill="1" applyBorder="1" applyAlignment="1">
      <alignment vertical="top"/>
    </xf>
    <xf numFmtId="0" fontId="41" fillId="0" borderId="0" xfId="0" applyFont="1"/>
    <xf numFmtId="0" fontId="41" fillId="2" borderId="1" xfId="0" applyFont="1" applyFill="1" applyBorder="1" applyAlignment="1">
      <alignment horizontal="center" vertical="top" wrapText="1"/>
    </xf>
    <xf numFmtId="3" fontId="41" fillId="2" borderId="1" xfId="0" applyNumberFormat="1" applyFont="1" applyFill="1" applyBorder="1" applyAlignment="1">
      <alignment vertical="top"/>
    </xf>
    <xf numFmtId="3" fontId="41" fillId="2" borderId="1" xfId="0" applyNumberFormat="1" applyFont="1" applyFill="1" applyBorder="1" applyAlignment="1">
      <alignment horizontal="right" vertical="top"/>
    </xf>
    <xf numFmtId="0" fontId="41" fillId="8" borderId="1" xfId="0" applyFont="1" applyFill="1" applyBorder="1" applyAlignment="1">
      <alignment horizontal="center" vertical="top" wrapText="1"/>
    </xf>
    <xf numFmtId="3" fontId="41" fillId="8" borderId="1" xfId="0" applyNumberFormat="1" applyFont="1" applyFill="1" applyBorder="1" applyAlignment="1">
      <alignment vertical="top"/>
    </xf>
    <xf numFmtId="3" fontId="41" fillId="8" borderId="1" xfId="0" applyNumberFormat="1" applyFont="1" applyFill="1" applyBorder="1" applyAlignment="1">
      <alignment horizontal="right" vertical="top"/>
    </xf>
    <xf numFmtId="0" fontId="45" fillId="4" borderId="1" xfId="0" applyFont="1" applyFill="1" applyBorder="1" applyAlignment="1">
      <alignment vertical="top"/>
    </xf>
    <xf numFmtId="0" fontId="45" fillId="0" borderId="3" xfId="0" applyFont="1" applyBorder="1" applyAlignment="1">
      <alignment vertical="top"/>
    </xf>
    <xf numFmtId="0" fontId="41" fillId="4" borderId="1" xfId="0" applyFont="1" applyFill="1" applyBorder="1" applyAlignment="1">
      <alignment vertical="top"/>
    </xf>
    <xf numFmtId="3" fontId="41" fillId="4" borderId="1" xfId="0" applyNumberFormat="1" applyFont="1" applyFill="1" applyBorder="1" applyAlignment="1">
      <alignment vertical="top"/>
    </xf>
    <xf numFmtId="0" fontId="14" fillId="2" borderId="1" xfId="0" applyFont="1" applyFill="1" applyBorder="1" applyAlignment="1">
      <alignment horizontal="center" vertical="top" wrapText="1"/>
    </xf>
    <xf numFmtId="0" fontId="45" fillId="2" borderId="1" xfId="0" applyFont="1" applyFill="1" applyBorder="1" applyAlignment="1">
      <alignment vertical="top"/>
    </xf>
    <xf numFmtId="0" fontId="45" fillId="2" borderId="3" xfId="0" applyFont="1" applyFill="1" applyBorder="1" applyAlignment="1">
      <alignment vertical="top"/>
    </xf>
    <xf numFmtId="0" fontId="41" fillId="2" borderId="1" xfId="0" applyFont="1" applyFill="1" applyBorder="1" applyAlignment="1">
      <alignment vertical="top"/>
    </xf>
    <xf numFmtId="0" fontId="14" fillId="8" borderId="1" xfId="0" applyFont="1" applyFill="1" applyBorder="1" applyAlignment="1">
      <alignment horizontal="center" vertical="top" wrapText="1"/>
    </xf>
    <xf numFmtId="0" fontId="45" fillId="8" borderId="1" xfId="0" applyFont="1" applyFill="1" applyBorder="1" applyAlignment="1">
      <alignment vertical="top"/>
    </xf>
    <xf numFmtId="0" fontId="45" fillId="8" borderId="3" xfId="0" applyFont="1" applyFill="1" applyBorder="1" applyAlignment="1">
      <alignment vertical="top"/>
    </xf>
    <xf numFmtId="0" fontId="41" fillId="8" borderId="1" xfId="0" applyFont="1" applyFill="1" applyBorder="1" applyAlignment="1">
      <alignment vertical="top"/>
    </xf>
    <xf numFmtId="3" fontId="45" fillId="2" borderId="1" xfId="0" applyNumberFormat="1" applyFont="1" applyFill="1" applyBorder="1" applyAlignment="1">
      <alignment vertical="top"/>
    </xf>
    <xf numFmtId="3" fontId="45" fillId="8" borderId="1" xfId="0" applyNumberFormat="1" applyFont="1" applyFill="1" applyBorder="1" applyAlignment="1">
      <alignment vertical="top"/>
    </xf>
    <xf numFmtId="3" fontId="45" fillId="4" borderId="1" xfId="0" applyNumberFormat="1" applyFont="1" applyFill="1" applyBorder="1" applyAlignment="1">
      <alignment vertical="top"/>
    </xf>
    <xf numFmtId="3" fontId="45" fillId="0" borderId="3" xfId="0" applyNumberFormat="1" applyFont="1" applyBorder="1" applyAlignment="1">
      <alignment vertical="top"/>
    </xf>
    <xf numFmtId="3" fontId="41" fillId="4" borderId="1" xfId="0" applyNumberFormat="1" applyFont="1" applyFill="1" applyBorder="1" applyAlignment="1">
      <alignment horizontal="right" vertical="top"/>
    </xf>
    <xf numFmtId="3" fontId="41" fillId="0" borderId="0" xfId="0" applyNumberFormat="1" applyFont="1"/>
    <xf numFmtId="9" fontId="41" fillId="0" borderId="0" xfId="0" applyNumberFormat="1" applyFont="1"/>
    <xf numFmtId="0" fontId="41" fillId="0" borderId="0" xfId="0" applyFont="1" applyAlignment="1">
      <alignment wrapText="1"/>
    </xf>
    <xf numFmtId="0" fontId="40" fillId="0" borderId="0" xfId="0" applyFont="1" applyAlignment="1">
      <alignment horizontal="center" vertical="center" wrapText="1"/>
    </xf>
    <xf numFmtId="0" fontId="41" fillId="0" borderId="0" xfId="0" applyFont="1" applyAlignment="1">
      <alignment horizontal="center"/>
    </xf>
    <xf numFmtId="3" fontId="45" fillId="4" borderId="7" xfId="0" applyNumberFormat="1" applyFont="1" applyFill="1" applyBorder="1" applyAlignment="1">
      <alignment vertical="top"/>
    </xf>
    <xf numFmtId="3" fontId="41" fillId="4" borderId="7" xfId="0" applyNumberFormat="1" applyFont="1" applyFill="1" applyBorder="1" applyAlignment="1">
      <alignment vertical="top"/>
    </xf>
    <xf numFmtId="0" fontId="45" fillId="4" borderId="2" xfId="0" applyFont="1" applyFill="1" applyBorder="1" applyAlignment="1">
      <alignment vertical="top"/>
    </xf>
    <xf numFmtId="0" fontId="41" fillId="4" borderId="2" xfId="0" applyFont="1" applyFill="1" applyBorder="1" applyAlignment="1">
      <alignment vertical="top"/>
    </xf>
    <xf numFmtId="0" fontId="4" fillId="2" borderId="18" xfId="0" applyFont="1" applyFill="1" applyBorder="1" applyAlignment="1">
      <alignment horizontal="center" vertical="top" wrapText="1"/>
    </xf>
    <xf numFmtId="3" fontId="0" fillId="2" borderId="1" xfId="0" applyNumberFormat="1" applyFill="1" applyBorder="1" applyAlignment="1">
      <alignment vertical="top"/>
    </xf>
    <xf numFmtId="0" fontId="3" fillId="0" borderId="18" xfId="0" applyFont="1" applyBorder="1" applyAlignment="1">
      <alignment horizontal="right" vertical="top" wrapText="1"/>
    </xf>
    <xf numFmtId="0" fontId="2" fillId="0" borderId="1" xfId="0" applyFont="1" applyBorder="1" applyAlignment="1">
      <alignment vertical="top"/>
    </xf>
    <xf numFmtId="0" fontId="2" fillId="0" borderId="3" xfId="0" applyFont="1" applyBorder="1" applyAlignment="1">
      <alignment vertical="top"/>
    </xf>
    <xf numFmtId="0" fontId="3" fillId="0" borderId="10" xfId="0" applyFont="1" applyBorder="1" applyAlignment="1">
      <alignment horizontal="right" vertical="top" wrapText="1"/>
    </xf>
    <xf numFmtId="0" fontId="45" fillId="0" borderId="1" xfId="0" applyFont="1" applyBorder="1" applyAlignment="1">
      <alignment vertical="top"/>
    </xf>
    <xf numFmtId="0" fontId="3" fillId="0" borderId="7" xfId="0" applyFont="1" applyBorder="1" applyAlignment="1">
      <alignment vertical="top" wrapText="1"/>
    </xf>
    <xf numFmtId="3" fontId="45" fillId="0" borderId="16" xfId="0" applyNumberFormat="1" applyFont="1" applyBorder="1" applyAlignment="1">
      <alignment vertical="top"/>
    </xf>
    <xf numFmtId="0" fontId="41" fillId="4" borderId="7" xfId="0" applyFont="1" applyFill="1" applyBorder="1" applyAlignment="1">
      <alignment vertical="top"/>
    </xf>
    <xf numFmtId="3" fontId="2" fillId="0" borderId="1" xfId="0" applyNumberFormat="1" applyFont="1" applyBorder="1" applyAlignment="1">
      <alignment vertical="top"/>
    </xf>
    <xf numFmtId="3" fontId="2" fillId="0" borderId="3" xfId="0" applyNumberFormat="1" applyFont="1" applyBorder="1" applyAlignment="1">
      <alignment vertical="top"/>
    </xf>
    <xf numFmtId="0" fontId="3" fillId="0" borderId="11" xfId="0" applyFont="1" applyBorder="1" applyAlignment="1">
      <alignment vertical="top" wrapText="1"/>
    </xf>
    <xf numFmtId="3" fontId="45" fillId="4" borderId="11" xfId="0" applyNumberFormat="1" applyFont="1" applyFill="1" applyBorder="1" applyAlignment="1">
      <alignment vertical="top"/>
    </xf>
    <xf numFmtId="3" fontId="45" fillId="0" borderId="19" xfId="0" applyNumberFormat="1" applyFont="1" applyBorder="1" applyAlignment="1">
      <alignment vertical="top"/>
    </xf>
    <xf numFmtId="0" fontId="41" fillId="4" borderId="11" xfId="0" applyFont="1" applyFill="1" applyBorder="1" applyAlignment="1">
      <alignment vertical="top"/>
    </xf>
    <xf numFmtId="0" fontId="3" fillId="0" borderId="2" xfId="0" applyFont="1" applyBorder="1" applyAlignment="1">
      <alignment vertical="top" wrapText="1"/>
    </xf>
    <xf numFmtId="3" fontId="45" fillId="4" borderId="2" xfId="0" applyNumberFormat="1" applyFont="1" applyFill="1" applyBorder="1" applyAlignment="1">
      <alignment vertical="top"/>
    </xf>
    <xf numFmtId="3" fontId="45" fillId="0" borderId="17" xfId="0" applyNumberFormat="1" applyFont="1" applyBorder="1" applyAlignment="1">
      <alignment vertical="top"/>
    </xf>
    <xf numFmtId="0" fontId="3" fillId="0" borderId="20" xfId="0" applyFont="1" applyBorder="1" applyAlignment="1">
      <alignment horizontal="right" vertical="top" wrapText="1"/>
    </xf>
    <xf numFmtId="0" fontId="3" fillId="2" borderId="0" xfId="0" applyFont="1" applyFill="1" applyBorder="1" applyAlignment="1">
      <alignment horizontal="right" vertical="top" wrapText="1"/>
    </xf>
    <xf numFmtId="0" fontId="45" fillId="2" borderId="0" xfId="0" applyFont="1" applyFill="1" applyBorder="1" applyAlignment="1">
      <alignment vertical="top"/>
    </xf>
    <xf numFmtId="3" fontId="41" fillId="2" borderId="0" xfId="0" applyNumberFormat="1" applyFont="1" applyFill="1" applyBorder="1" applyAlignment="1">
      <alignment horizontal="right" vertical="top"/>
    </xf>
    <xf numFmtId="0" fontId="45" fillId="4" borderId="1" xfId="0" applyFont="1" applyFill="1" applyBorder="1" applyAlignment="1">
      <alignment vertical="top" wrapText="1"/>
    </xf>
    <xf numFmtId="0" fontId="3" fillId="0" borderId="0" xfId="0" applyFont="1" applyBorder="1" applyAlignment="1">
      <alignment horizontal="right" vertical="top" wrapText="1"/>
    </xf>
    <xf numFmtId="0" fontId="45" fillId="4" borderId="0" xfId="0" applyFont="1" applyFill="1" applyBorder="1" applyAlignment="1">
      <alignment vertical="top"/>
    </xf>
    <xf numFmtId="0" fontId="45" fillId="0" borderId="0" xfId="0" applyFont="1" applyBorder="1" applyAlignment="1">
      <alignment vertical="top"/>
    </xf>
    <xf numFmtId="3" fontId="41" fillId="4" borderId="0" xfId="0" applyNumberFormat="1" applyFont="1" applyFill="1" applyBorder="1" applyAlignment="1">
      <alignment horizontal="right" vertical="top"/>
    </xf>
    <xf numFmtId="0" fontId="0" fillId="0" borderId="4" xfId="0" applyBorder="1" applyAlignment="1">
      <alignment horizontal="center" vertical="center"/>
    </xf>
    <xf numFmtId="0" fontId="42" fillId="3" borderId="8" xfId="0" applyFont="1" applyFill="1" applyBorder="1" applyAlignment="1">
      <alignment horizontal="center" wrapText="1"/>
    </xf>
    <xf numFmtId="0" fontId="42" fillId="3" borderId="9" xfId="0" applyFont="1" applyFill="1" applyBorder="1" applyAlignment="1">
      <alignment horizontal="center" wrapText="1"/>
    </xf>
    <xf numFmtId="0" fontId="42" fillId="9" borderId="8" xfId="0" applyFont="1" applyFill="1" applyBorder="1" applyAlignment="1">
      <alignment horizontal="center" wrapText="1"/>
    </xf>
    <xf numFmtId="0" fontId="42" fillId="9" borderId="9" xfId="0" applyFont="1" applyFill="1" applyBorder="1" applyAlignment="1">
      <alignment horizontal="center" wrapText="1"/>
    </xf>
    <xf numFmtId="0" fontId="3" fillId="0" borderId="0" xfId="0" applyFont="1" applyAlignment="1">
      <alignment horizontal="left" wrapText="1"/>
    </xf>
    <xf numFmtId="0" fontId="3" fillId="0" borderId="7" xfId="0" applyFont="1" applyBorder="1" applyAlignment="1">
      <alignment horizontal="right" vertical="top" wrapText="1"/>
    </xf>
    <xf numFmtId="0" fontId="3" fillId="0" borderId="2" xfId="0" applyFont="1" applyBorder="1" applyAlignment="1">
      <alignment horizontal="right" vertical="top" wrapText="1"/>
    </xf>
    <xf numFmtId="0" fontId="45" fillId="0" borderId="16" xfId="0" applyFont="1" applyBorder="1" applyAlignment="1">
      <alignment horizontal="right" vertical="top"/>
    </xf>
    <xf numFmtId="0" fontId="45" fillId="0" borderId="17" xfId="0" applyFont="1" applyBorder="1" applyAlignment="1">
      <alignment horizontal="right" vertical="top"/>
    </xf>
    <xf numFmtId="0" fontId="42" fillId="3" borderId="1" xfId="0" applyFont="1" applyFill="1" applyBorder="1" applyAlignment="1">
      <alignment horizontal="center" wrapText="1"/>
    </xf>
    <xf numFmtId="0" fontId="42" fillId="9" borderId="1" xfId="0" applyFont="1" applyFill="1" applyBorder="1" applyAlignment="1">
      <alignment horizontal="center" wrapText="1"/>
    </xf>
    <xf numFmtId="0" fontId="45" fillId="4" borderId="7" xfId="0" applyFont="1" applyFill="1" applyBorder="1" applyAlignment="1">
      <alignment horizontal="right" vertical="top"/>
    </xf>
    <xf numFmtId="0" fontId="45" fillId="4" borderId="2" xfId="0" applyFont="1" applyFill="1" applyBorder="1" applyAlignment="1">
      <alignment horizontal="right" vertical="top"/>
    </xf>
    <xf numFmtId="0" fontId="41" fillId="4" borderId="7" xfId="0" applyFont="1" applyFill="1" applyBorder="1" applyAlignment="1">
      <alignment horizontal="right" vertical="top"/>
    </xf>
    <xf numFmtId="0" fontId="41" fillId="4" borderId="2" xfId="0" applyFont="1" applyFill="1" applyBorder="1" applyAlignment="1">
      <alignment horizontal="right" vertical="top"/>
    </xf>
    <xf numFmtId="0" fontId="45" fillId="0" borderId="16" xfId="0" applyFont="1" applyBorder="1" applyAlignment="1">
      <alignment horizontal="center" vertical="top"/>
    </xf>
    <xf numFmtId="0" fontId="45" fillId="0" borderId="17" xfId="0" applyFont="1" applyBorder="1" applyAlignment="1">
      <alignment horizontal="center" vertical="top"/>
    </xf>
    <xf numFmtId="0" fontId="40" fillId="9" borderId="1" xfId="0" applyFont="1" applyFill="1" applyBorder="1" applyAlignment="1">
      <alignment horizontal="center" vertical="center" wrapText="1"/>
    </xf>
    <xf numFmtId="0" fontId="42" fillId="8" borderId="1" xfId="0" applyFont="1" applyFill="1" applyBorder="1" applyAlignment="1">
      <alignment horizontal="center" vertical="center" wrapText="1"/>
    </xf>
    <xf numFmtId="49" fontId="42" fillId="8" borderId="1" xfId="0" applyNumberFormat="1" applyFont="1" applyFill="1" applyBorder="1" applyAlignment="1">
      <alignment horizontal="center" vertical="center" wrapText="1"/>
    </xf>
    <xf numFmtId="0" fontId="40" fillId="3" borderId="1" xfId="0" applyFont="1" applyFill="1" applyBorder="1" applyAlignment="1">
      <alignment horizontal="center" vertical="center" wrapText="1"/>
    </xf>
    <xf numFmtId="49" fontId="42" fillId="2" borderId="1" xfId="0" applyNumberFormat="1" applyFont="1" applyFill="1" applyBorder="1" applyAlignment="1">
      <alignment horizontal="center" vertical="center" wrapText="1"/>
    </xf>
    <xf numFmtId="0" fontId="42" fillId="2" borderId="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6" fillId="3" borderId="1" xfId="0" applyFont="1" applyFill="1" applyBorder="1" applyAlignment="1">
      <alignment horizontal="center" vertical="center" wrapText="1"/>
    </xf>
    <xf numFmtId="0" fontId="0" fillId="0" borderId="6"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5" fillId="4" borderId="7" xfId="0" applyFont="1" applyFill="1" applyBorder="1" applyAlignment="1">
      <alignment horizontal="center" vertical="center" wrapText="1"/>
    </xf>
    <xf numFmtId="0" fontId="35" fillId="4" borderId="11" xfId="0" applyFont="1" applyFill="1" applyBorder="1" applyAlignment="1">
      <alignment horizontal="center" vertical="center" wrapText="1"/>
    </xf>
    <xf numFmtId="0" fontId="35" fillId="4" borderId="2" xfId="0"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0" fillId="6" borderId="12" xfId="0" applyFont="1" applyFill="1" applyBorder="1" applyAlignment="1">
      <alignment horizontal="center"/>
    </xf>
    <xf numFmtId="0" fontId="10" fillId="6" borderId="0" xfId="0" applyFont="1" applyFill="1" applyBorder="1" applyAlignment="1">
      <alignment horizontal="center"/>
    </xf>
    <xf numFmtId="4" fontId="0" fillId="4" borderId="7" xfId="0" applyNumberFormat="1" applyFill="1" applyBorder="1" applyAlignment="1">
      <alignment horizontal="right" vertical="top"/>
    </xf>
    <xf numFmtId="4" fontId="0" fillId="4" borderId="2" xfId="0" applyNumberFormat="1" applyFill="1" applyBorder="1" applyAlignment="1">
      <alignment horizontal="right" vertical="top"/>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4" borderId="21" xfId="0" applyFill="1" applyBorder="1" applyAlignment="1">
      <alignment horizontal="center" vertical="center"/>
    </xf>
    <xf numFmtId="0" fontId="0" fillId="0" borderId="0" xfId="0" applyAlignment="1">
      <alignment horizontal="center" vertical="center"/>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6" fillId="3" borderId="22" xfId="0" applyFont="1" applyFill="1" applyBorder="1" applyAlignment="1">
      <alignment horizontal="center" vertical="center" wrapText="1"/>
    </xf>
    <xf numFmtId="0" fontId="47" fillId="4" borderId="6" xfId="3" applyFill="1" applyBorder="1" applyAlignment="1">
      <alignment horizontal="center" vertical="center"/>
    </xf>
    <xf numFmtId="3" fontId="0" fillId="4" borderId="8" xfId="0" applyNumberFormat="1" applyFill="1" applyBorder="1" applyAlignment="1">
      <alignment vertical="top"/>
    </xf>
    <xf numFmtId="0" fontId="2" fillId="0" borderId="16" xfId="0" applyFont="1" applyFill="1" applyBorder="1" applyAlignment="1">
      <alignment vertical="top"/>
    </xf>
    <xf numFmtId="0" fontId="2" fillId="0" borderId="17" xfId="0" applyFont="1" applyFill="1" applyBorder="1" applyAlignment="1">
      <alignment vertical="top"/>
    </xf>
    <xf numFmtId="0" fontId="2" fillId="0" borderId="1" xfId="0" applyFont="1" applyFill="1" applyBorder="1" applyAlignment="1">
      <alignment vertical="top" wrapText="1"/>
    </xf>
    <xf numFmtId="9" fontId="0" fillId="4" borderId="1" xfId="2" applyFont="1" applyFill="1" applyBorder="1" applyAlignment="1">
      <alignment vertical="top"/>
    </xf>
  </cellXfs>
  <cellStyles count="4">
    <cellStyle name="Hipersaite" xfId="3" builtinId="8"/>
    <cellStyle name="Normal 2" xfId="1" xr:uid="{00000000-0005-0000-0000-000001000000}"/>
    <cellStyle name="Parasts" xfId="0" builtinId="0"/>
    <cellStyle name="Procenti"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auris.kalnins@valmierasudens.lv"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0"/>
  <sheetViews>
    <sheetView tabSelected="1" view="pageBreakPreview" zoomScale="60" zoomScaleNormal="80" workbookViewId="0">
      <selection activeCell="J9" sqref="J9"/>
    </sheetView>
  </sheetViews>
  <sheetFormatPr defaultRowHeight="14.4" outlineLevelRow="1" x14ac:dyDescent="0.3"/>
  <cols>
    <col min="1" max="1" width="40.5546875" style="143" customWidth="1"/>
    <col min="2" max="4" width="23.6640625" style="117" customWidth="1"/>
    <col min="5" max="5" width="40.6640625" style="117" customWidth="1"/>
    <col min="6" max="8" width="23.6640625" style="117" customWidth="1"/>
    <col min="10" max="10" width="42.44140625" customWidth="1"/>
    <col min="11" max="11" width="22.5546875" customWidth="1"/>
  </cols>
  <sheetData>
    <row r="1" spans="1:8" ht="49.5" customHeight="1" thickBot="1" x14ac:dyDescent="0.35">
      <c r="A1" s="5" t="s">
        <v>121</v>
      </c>
      <c r="B1" s="205" t="s">
        <v>233</v>
      </c>
      <c r="C1" s="206"/>
      <c r="D1" s="224"/>
      <c r="E1" s="225"/>
      <c r="F1" s="225"/>
      <c r="G1" s="225"/>
      <c r="H1" s="225"/>
    </row>
    <row r="2" spans="1:8" ht="49.5" customHeight="1" thickBot="1" x14ac:dyDescent="0.35">
      <c r="A2" s="93" t="s">
        <v>229</v>
      </c>
      <c r="B2" s="226" t="s">
        <v>125</v>
      </c>
      <c r="C2" s="227"/>
      <c r="D2" s="228"/>
      <c r="E2" s="225"/>
      <c r="F2" s="225"/>
      <c r="G2" s="225"/>
      <c r="H2" s="225"/>
    </row>
    <row r="3" spans="1:8" ht="49.5" customHeight="1" thickBot="1" x14ac:dyDescent="0.35">
      <c r="A3" s="93" t="s">
        <v>230</v>
      </c>
      <c r="B3" s="226" t="s">
        <v>234</v>
      </c>
      <c r="C3" s="227"/>
      <c r="D3" s="228"/>
      <c r="E3" s="225"/>
      <c r="F3" s="225"/>
      <c r="G3" s="225"/>
      <c r="H3" s="225"/>
    </row>
    <row r="4" spans="1:8" ht="61.2" customHeight="1" thickBot="1" x14ac:dyDescent="0.35">
      <c r="A4" s="93" t="s">
        <v>231</v>
      </c>
      <c r="B4" s="226" t="s">
        <v>235</v>
      </c>
      <c r="C4" s="227"/>
      <c r="D4" s="228"/>
      <c r="E4" s="225"/>
      <c r="F4" s="225"/>
      <c r="G4" s="225"/>
      <c r="H4" s="225"/>
    </row>
    <row r="5" spans="1:8" ht="70.8" customHeight="1" thickBot="1" x14ac:dyDescent="0.35">
      <c r="A5" s="229" t="s">
        <v>232</v>
      </c>
      <c r="B5" s="230" t="s">
        <v>236</v>
      </c>
      <c r="C5" s="227"/>
      <c r="D5" s="228"/>
      <c r="E5" s="225"/>
      <c r="F5" s="225"/>
      <c r="G5" s="225"/>
      <c r="H5" s="225"/>
    </row>
    <row r="6" spans="1:8" ht="6.75" customHeight="1" x14ac:dyDescent="0.3">
      <c r="A6" s="144"/>
      <c r="B6" s="145"/>
      <c r="C6" s="145"/>
      <c r="D6" s="145"/>
    </row>
    <row r="7" spans="1:8" ht="18" customHeight="1" x14ac:dyDescent="0.3">
      <c r="A7" s="199" t="s">
        <v>97</v>
      </c>
      <c r="B7" s="199"/>
      <c r="C7" s="199"/>
      <c r="D7" s="199"/>
      <c r="E7" s="196" t="s">
        <v>98</v>
      </c>
      <c r="F7" s="196"/>
      <c r="G7" s="196"/>
      <c r="H7" s="196"/>
    </row>
    <row r="8" spans="1:8" ht="55.5" customHeight="1" x14ac:dyDescent="0.3">
      <c r="A8" s="201" t="s">
        <v>7</v>
      </c>
      <c r="B8" s="201" t="s">
        <v>154</v>
      </c>
      <c r="C8" s="201" t="s">
        <v>155</v>
      </c>
      <c r="D8" s="200" t="s">
        <v>156</v>
      </c>
      <c r="E8" s="197" t="s">
        <v>7</v>
      </c>
      <c r="F8" s="197" t="s">
        <v>157</v>
      </c>
      <c r="G8" s="197" t="s">
        <v>158</v>
      </c>
      <c r="H8" s="198" t="s">
        <v>156</v>
      </c>
    </row>
    <row r="9" spans="1:8" ht="74.25" customHeight="1" x14ac:dyDescent="0.3">
      <c r="A9" s="201"/>
      <c r="B9" s="201"/>
      <c r="C9" s="201"/>
      <c r="D9" s="200"/>
      <c r="E9" s="197"/>
      <c r="F9" s="197"/>
      <c r="G9" s="197"/>
      <c r="H9" s="198"/>
    </row>
    <row r="10" spans="1:8" x14ac:dyDescent="0.3">
      <c r="A10" s="188" t="s">
        <v>15</v>
      </c>
      <c r="B10" s="188"/>
      <c r="C10" s="188"/>
      <c r="D10" s="188"/>
      <c r="E10" s="189" t="s">
        <v>111</v>
      </c>
      <c r="F10" s="189"/>
      <c r="G10" s="189"/>
      <c r="H10" s="189"/>
    </row>
    <row r="11" spans="1:8" ht="85.5" customHeight="1" x14ac:dyDescent="0.3">
      <c r="A11" s="118" t="s">
        <v>159</v>
      </c>
      <c r="B11" s="119">
        <f>B12+B13+B14</f>
        <v>1740</v>
      </c>
      <c r="C11" s="120" t="s">
        <v>213</v>
      </c>
      <c r="D11" s="119">
        <f>D12+D13+D14</f>
        <v>384000</v>
      </c>
      <c r="E11" s="121" t="s">
        <v>160</v>
      </c>
      <c r="F11" s="122">
        <f>F12+F14</f>
        <v>2090</v>
      </c>
      <c r="G11" s="123" t="s">
        <v>214</v>
      </c>
      <c r="H11" s="122">
        <f>H12+H14</f>
        <v>535500</v>
      </c>
    </row>
    <row r="12" spans="1:8" x14ac:dyDescent="0.3">
      <c r="A12" s="9" t="s">
        <v>0</v>
      </c>
      <c r="B12" s="124">
        <f>B16+B20+B24</f>
        <v>720</v>
      </c>
      <c r="C12" s="125"/>
      <c r="D12" s="126">
        <f>D16+D20+D24</f>
        <v>180000</v>
      </c>
      <c r="E12" s="184" t="s">
        <v>101</v>
      </c>
      <c r="F12" s="146">
        <f>F15+F19+F23+F27</f>
        <v>1550</v>
      </c>
      <c r="G12" s="194"/>
      <c r="H12" s="147">
        <f>H15+H19+H23+H27</f>
        <v>454500</v>
      </c>
    </row>
    <row r="13" spans="1:8" x14ac:dyDescent="0.3">
      <c r="A13" s="9" t="s">
        <v>1</v>
      </c>
      <c r="B13" s="124">
        <f>B17+B21+B25</f>
        <v>720</v>
      </c>
      <c r="C13" s="125"/>
      <c r="D13" s="126">
        <f>D17+D21+D25</f>
        <v>144000</v>
      </c>
      <c r="E13" s="185"/>
      <c r="F13" s="148"/>
      <c r="G13" s="195"/>
      <c r="H13" s="149"/>
    </row>
    <row r="14" spans="1:8" x14ac:dyDescent="0.3">
      <c r="A14" s="9" t="s">
        <v>4</v>
      </c>
      <c r="B14" s="124">
        <f>B18+B22+B26</f>
        <v>300</v>
      </c>
      <c r="C14" s="125"/>
      <c r="D14" s="127">
        <f>D18+D22+D26</f>
        <v>60000</v>
      </c>
      <c r="E14" s="9" t="s">
        <v>4</v>
      </c>
      <c r="F14" s="124">
        <f>F17+F21+F25+F29</f>
        <v>540</v>
      </c>
      <c r="G14" s="125"/>
      <c r="H14" s="127">
        <f>H17+H21+H25+H29</f>
        <v>81000</v>
      </c>
    </row>
    <row r="15" spans="1:8" ht="15.6" outlineLevel="1" x14ac:dyDescent="0.3">
      <c r="A15" s="150" t="s">
        <v>167</v>
      </c>
      <c r="B15" s="151">
        <f t="shared" ref="B15" si="0">SUM(B16:B18)</f>
        <v>380</v>
      </c>
      <c r="C15" s="151" t="s">
        <v>168</v>
      </c>
      <c r="D15" s="151">
        <f>SUM(D16:D18)</f>
        <v>90000</v>
      </c>
      <c r="E15" s="150" t="s">
        <v>167</v>
      </c>
      <c r="F15" s="151">
        <f t="shared" ref="F15" si="1">SUM(F16:F18)</f>
        <v>440</v>
      </c>
      <c r="G15" s="151" t="s">
        <v>168</v>
      </c>
      <c r="H15" s="151">
        <f>SUM(H16:H18)</f>
        <v>80000</v>
      </c>
    </row>
    <row r="16" spans="1:8" outlineLevel="1" x14ac:dyDescent="0.3">
      <c r="A16" s="152" t="s">
        <v>0</v>
      </c>
      <c r="B16" s="153">
        <v>280</v>
      </c>
      <c r="C16" s="154"/>
      <c r="D16" s="6">
        <f>B16*250</f>
        <v>70000</v>
      </c>
      <c r="E16" s="9" t="s">
        <v>169</v>
      </c>
      <c r="F16" s="124">
        <v>280</v>
      </c>
      <c r="G16" s="125"/>
      <c r="H16" s="127">
        <f>F16*200</f>
        <v>56000</v>
      </c>
    </row>
    <row r="17" spans="1:8" outlineLevel="1" x14ac:dyDescent="0.3">
      <c r="A17" s="152" t="s">
        <v>1</v>
      </c>
      <c r="B17" s="153"/>
      <c r="C17" s="154"/>
      <c r="D17" s="6"/>
      <c r="E17" s="9" t="s">
        <v>170</v>
      </c>
      <c r="F17" s="124">
        <v>160</v>
      </c>
      <c r="G17" s="125"/>
      <c r="H17" s="127">
        <f>F17*150</f>
        <v>24000</v>
      </c>
    </row>
    <row r="18" spans="1:8" outlineLevel="1" x14ac:dyDescent="0.3">
      <c r="A18" s="152" t="s">
        <v>4</v>
      </c>
      <c r="B18" s="153">
        <v>100</v>
      </c>
      <c r="C18" s="154"/>
      <c r="D18" s="7">
        <f>B18*200</f>
        <v>20000</v>
      </c>
      <c r="E18" s="9"/>
      <c r="F18" s="124"/>
      <c r="G18" s="125"/>
      <c r="H18" s="127"/>
    </row>
    <row r="19" spans="1:8" ht="15.6" outlineLevel="1" x14ac:dyDescent="0.3">
      <c r="A19" s="150" t="s">
        <v>171</v>
      </c>
      <c r="B19" s="151">
        <f t="shared" ref="B19" si="2">SUM(B20:B22)</f>
        <v>1070</v>
      </c>
      <c r="C19" s="151" t="s">
        <v>172</v>
      </c>
      <c r="D19" s="151">
        <f>SUM(D20:D22)</f>
        <v>225500</v>
      </c>
      <c r="E19" s="150" t="s">
        <v>171</v>
      </c>
      <c r="F19" s="151">
        <f t="shared" ref="F19" si="3">SUM(F20:F22)</f>
        <v>320</v>
      </c>
      <c r="G19" s="151" t="s">
        <v>172</v>
      </c>
      <c r="H19" s="151">
        <f>SUM(H20:H22)</f>
        <v>58000</v>
      </c>
    </row>
    <row r="20" spans="1:8" outlineLevel="1" x14ac:dyDescent="0.3">
      <c r="A20" s="152" t="s">
        <v>0</v>
      </c>
      <c r="B20" s="153">
        <v>230</v>
      </c>
      <c r="C20" s="154"/>
      <c r="D20" s="6">
        <f>B20*250</f>
        <v>57500</v>
      </c>
      <c r="E20" s="9" t="s">
        <v>169</v>
      </c>
      <c r="F20" s="124">
        <v>200</v>
      </c>
      <c r="G20" s="125"/>
      <c r="H20" s="127">
        <f>F20*200</f>
        <v>40000</v>
      </c>
    </row>
    <row r="21" spans="1:8" outlineLevel="1" x14ac:dyDescent="0.3">
      <c r="A21" s="152" t="s">
        <v>1</v>
      </c>
      <c r="B21" s="153">
        <v>720</v>
      </c>
      <c r="C21" s="154"/>
      <c r="D21" s="6">
        <f>B21*200</f>
        <v>144000</v>
      </c>
      <c r="E21" s="9" t="s">
        <v>170</v>
      </c>
      <c r="F21" s="124">
        <v>120</v>
      </c>
      <c r="G21" s="125"/>
      <c r="H21" s="127">
        <f>F21*150</f>
        <v>18000</v>
      </c>
    </row>
    <row r="22" spans="1:8" outlineLevel="1" x14ac:dyDescent="0.3">
      <c r="A22" s="152" t="s">
        <v>4</v>
      </c>
      <c r="B22" s="153">
        <v>120</v>
      </c>
      <c r="C22" s="154"/>
      <c r="D22" s="7">
        <f>B22*200</f>
        <v>24000</v>
      </c>
      <c r="E22" s="9"/>
      <c r="F22" s="124"/>
      <c r="G22" s="125"/>
      <c r="H22" s="127"/>
    </row>
    <row r="23" spans="1:8" ht="15.6" outlineLevel="1" x14ac:dyDescent="0.3">
      <c r="A23" s="150" t="s">
        <v>173</v>
      </c>
      <c r="B23" s="151">
        <f t="shared" ref="B23" si="4">SUM(B24:B26)</f>
        <v>290</v>
      </c>
      <c r="C23" s="151" t="s">
        <v>174</v>
      </c>
      <c r="D23" s="151">
        <f>SUM(D24:D26)</f>
        <v>68500</v>
      </c>
      <c r="E23" s="150" t="s">
        <v>173</v>
      </c>
      <c r="F23" s="151">
        <f t="shared" ref="F23" si="5">SUM(F24:F26)</f>
        <v>300</v>
      </c>
      <c r="G23" s="151" t="s">
        <v>174</v>
      </c>
      <c r="H23" s="151">
        <f>SUM(H24:H26)</f>
        <v>55000</v>
      </c>
    </row>
    <row r="24" spans="1:8" outlineLevel="1" x14ac:dyDescent="0.3">
      <c r="A24" s="152" t="s">
        <v>0</v>
      </c>
      <c r="B24" s="153">
        <v>210</v>
      </c>
      <c r="C24" s="154"/>
      <c r="D24" s="6">
        <f>B24*250</f>
        <v>52500</v>
      </c>
      <c r="E24" s="9" t="s">
        <v>169</v>
      </c>
      <c r="F24" s="124">
        <v>200</v>
      </c>
      <c r="G24" s="125"/>
      <c r="H24" s="127">
        <f>F24*200</f>
        <v>40000</v>
      </c>
    </row>
    <row r="25" spans="1:8" outlineLevel="1" x14ac:dyDescent="0.3">
      <c r="A25" s="152" t="s">
        <v>1</v>
      </c>
      <c r="B25" s="153"/>
      <c r="C25" s="154"/>
      <c r="D25" s="6"/>
      <c r="E25" s="9" t="s">
        <v>170</v>
      </c>
      <c r="F25" s="124">
        <v>100</v>
      </c>
      <c r="G25" s="125"/>
      <c r="H25" s="127">
        <f>F25*150</f>
        <v>15000</v>
      </c>
    </row>
    <row r="26" spans="1:8" outlineLevel="1" x14ac:dyDescent="0.3">
      <c r="A26" s="152" t="s">
        <v>4</v>
      </c>
      <c r="B26" s="153">
        <v>80</v>
      </c>
      <c r="C26" s="154"/>
      <c r="D26" s="7">
        <f>B26*200</f>
        <v>16000</v>
      </c>
      <c r="E26" s="9"/>
      <c r="F26" s="124"/>
      <c r="G26" s="125"/>
      <c r="H26" s="127"/>
    </row>
    <row r="27" spans="1:8" ht="15.6" outlineLevel="1" x14ac:dyDescent="0.3">
      <c r="A27" s="155"/>
      <c r="B27" s="153"/>
      <c r="C27" s="154"/>
      <c r="D27" s="7"/>
      <c r="E27" s="150" t="s">
        <v>175</v>
      </c>
      <c r="F27" s="151">
        <f t="shared" ref="F27" si="6">SUM(F28:F32)</f>
        <v>490</v>
      </c>
      <c r="G27" s="151" t="s">
        <v>226</v>
      </c>
      <c r="H27" s="151">
        <f>SUM(H28:H32)</f>
        <v>261500</v>
      </c>
    </row>
    <row r="28" spans="1:8" outlineLevel="1" x14ac:dyDescent="0.3">
      <c r="A28" s="155"/>
      <c r="B28" s="153"/>
      <c r="C28" s="154"/>
      <c r="D28" s="7"/>
      <c r="E28" s="9" t="s">
        <v>169</v>
      </c>
      <c r="F28" s="124">
        <v>330</v>
      </c>
      <c r="G28" s="125"/>
      <c r="H28" s="127">
        <f>F28*250</f>
        <v>82500</v>
      </c>
    </row>
    <row r="29" spans="1:8" outlineLevel="1" x14ac:dyDescent="0.3">
      <c r="A29" s="155"/>
      <c r="B29" s="153"/>
      <c r="C29" s="154"/>
      <c r="D29" s="7"/>
      <c r="E29" s="9" t="s">
        <v>170</v>
      </c>
      <c r="F29" s="124">
        <v>160</v>
      </c>
      <c r="G29" s="125"/>
      <c r="H29" s="127">
        <f>F29*150</f>
        <v>24000</v>
      </c>
    </row>
    <row r="30" spans="1:8" outlineLevel="1" x14ac:dyDescent="0.3">
      <c r="A30" s="155"/>
      <c r="B30" s="153"/>
      <c r="C30" s="154"/>
      <c r="D30" s="7"/>
      <c r="E30" s="9"/>
      <c r="F30" s="124"/>
      <c r="G30" s="125"/>
      <c r="H30" s="127"/>
    </row>
    <row r="31" spans="1:8" x14ac:dyDescent="0.3">
      <c r="A31" s="9"/>
      <c r="B31" s="124"/>
      <c r="C31" s="125"/>
      <c r="D31" s="127"/>
      <c r="E31" s="9"/>
      <c r="F31" s="124"/>
      <c r="G31" s="125"/>
      <c r="H31" s="127"/>
    </row>
    <row r="32" spans="1:8" ht="41.4" x14ac:dyDescent="0.3">
      <c r="A32" s="128" t="s">
        <v>161</v>
      </c>
      <c r="B32" s="129"/>
      <c r="C32" s="130"/>
      <c r="D32" s="131">
        <f>D33+D34+D35</f>
        <v>105000</v>
      </c>
      <c r="E32" s="132" t="s">
        <v>162</v>
      </c>
      <c r="F32" s="133"/>
      <c r="G32" s="134"/>
      <c r="H32" s="135">
        <f>H33+H35</f>
        <v>155000</v>
      </c>
    </row>
    <row r="33" spans="1:8" ht="30.75" customHeight="1" x14ac:dyDescent="0.3">
      <c r="A33" s="9" t="s">
        <v>2</v>
      </c>
      <c r="B33" s="124">
        <v>1</v>
      </c>
      <c r="C33" s="125"/>
      <c r="D33" s="126">
        <f>D37</f>
        <v>20000</v>
      </c>
      <c r="E33" s="9" t="s">
        <v>210</v>
      </c>
      <c r="F33" s="124">
        <v>1</v>
      </c>
      <c r="G33" s="125"/>
      <c r="H33" s="140">
        <v>120000</v>
      </c>
    </row>
    <row r="34" spans="1:8" ht="41.4" x14ac:dyDescent="0.3">
      <c r="A34" s="9" t="s">
        <v>11</v>
      </c>
      <c r="B34" s="124"/>
      <c r="C34" s="125"/>
      <c r="D34" s="126">
        <v>0</v>
      </c>
      <c r="E34" s="9" t="s">
        <v>103</v>
      </c>
      <c r="F34" s="124"/>
      <c r="G34" s="125"/>
      <c r="H34" s="126">
        <v>0</v>
      </c>
    </row>
    <row r="35" spans="1:8" ht="27.6" x14ac:dyDescent="0.3">
      <c r="A35" s="9" t="s">
        <v>10</v>
      </c>
      <c r="B35" s="124"/>
      <c r="C35" s="125"/>
      <c r="D35" s="126">
        <f>D40+D41</f>
        <v>85000</v>
      </c>
      <c r="E35" s="9" t="s">
        <v>104</v>
      </c>
      <c r="F35" s="124"/>
      <c r="G35" s="125"/>
      <c r="H35" s="126">
        <f>H36+H37+H38</f>
        <v>35000</v>
      </c>
    </row>
    <row r="36" spans="1:8" ht="27.6" outlineLevel="1" x14ac:dyDescent="0.3">
      <c r="A36" s="152" t="s">
        <v>2</v>
      </c>
      <c r="B36" s="153">
        <v>0</v>
      </c>
      <c r="C36" s="154"/>
      <c r="D36" s="6">
        <f>SUM(D37)</f>
        <v>20000</v>
      </c>
      <c r="E36" s="9" t="s">
        <v>218</v>
      </c>
      <c r="F36" s="124">
        <v>1</v>
      </c>
      <c r="G36" s="156"/>
      <c r="H36" s="126">
        <v>15000</v>
      </c>
    </row>
    <row r="37" spans="1:8" ht="30.75" customHeight="1" outlineLevel="1" x14ac:dyDescent="0.3">
      <c r="A37" s="152" t="s">
        <v>176</v>
      </c>
      <c r="B37" s="153">
        <v>1</v>
      </c>
      <c r="C37" s="154"/>
      <c r="D37" s="6">
        <v>20000</v>
      </c>
      <c r="E37" s="9" t="s">
        <v>219</v>
      </c>
      <c r="F37" s="124">
        <v>3</v>
      </c>
      <c r="G37" s="156"/>
      <c r="H37" s="126">
        <v>15000</v>
      </c>
    </row>
    <row r="38" spans="1:8" outlineLevel="1" x14ac:dyDescent="0.3">
      <c r="A38" s="152" t="s">
        <v>177</v>
      </c>
      <c r="B38" s="153">
        <v>0</v>
      </c>
      <c r="C38" s="154"/>
      <c r="D38" s="6">
        <v>0</v>
      </c>
      <c r="E38" s="9" t="s">
        <v>220</v>
      </c>
      <c r="F38" s="124">
        <v>1</v>
      </c>
      <c r="G38" s="156"/>
      <c r="H38" s="126">
        <v>5000</v>
      </c>
    </row>
    <row r="39" spans="1:8" outlineLevel="1" x14ac:dyDescent="0.3">
      <c r="A39" s="152" t="s">
        <v>178</v>
      </c>
      <c r="B39" s="153">
        <v>0</v>
      </c>
      <c r="C39" s="154"/>
      <c r="D39" s="6">
        <v>0</v>
      </c>
      <c r="E39" s="9"/>
      <c r="F39" s="124"/>
      <c r="G39" s="156"/>
      <c r="H39" s="126"/>
    </row>
    <row r="40" spans="1:8" outlineLevel="1" x14ac:dyDescent="0.3">
      <c r="A40" s="152" t="s">
        <v>179</v>
      </c>
      <c r="B40" s="153"/>
      <c r="C40" s="153"/>
      <c r="D40" s="6">
        <v>5000</v>
      </c>
      <c r="E40" s="9"/>
      <c r="F40" s="124"/>
      <c r="G40" s="156"/>
      <c r="H40" s="126"/>
    </row>
    <row r="41" spans="1:8" x14ac:dyDescent="0.3">
      <c r="A41" s="9" t="s">
        <v>227</v>
      </c>
      <c r="B41" s="124">
        <v>1</v>
      </c>
      <c r="C41" s="156"/>
      <c r="D41" s="126">
        <v>80000</v>
      </c>
      <c r="E41" s="9"/>
      <c r="F41" s="124"/>
      <c r="G41" s="156"/>
      <c r="H41" s="126"/>
    </row>
    <row r="42" spans="1:8" ht="65.25" customHeight="1" x14ac:dyDescent="0.3">
      <c r="A42" s="118" t="s">
        <v>163</v>
      </c>
      <c r="B42" s="119">
        <f>B43+B44+B45</f>
        <v>3540</v>
      </c>
      <c r="C42" s="120" t="s">
        <v>215</v>
      </c>
      <c r="D42" s="119">
        <f>D43+D44+D45</f>
        <v>806000</v>
      </c>
      <c r="E42" s="121" t="s">
        <v>164</v>
      </c>
      <c r="F42" s="122">
        <f>F43</f>
        <v>4200</v>
      </c>
      <c r="G42" s="123" t="s">
        <v>216</v>
      </c>
      <c r="H42" s="122">
        <f>H43+H45</f>
        <v>772500</v>
      </c>
    </row>
    <row r="43" spans="1:8" x14ac:dyDescent="0.3">
      <c r="A43" s="9" t="s">
        <v>0</v>
      </c>
      <c r="B43" s="124">
        <f>B47+B51+B55+B59</f>
        <v>1960</v>
      </c>
      <c r="C43" s="125"/>
      <c r="D43" s="126">
        <f>D47+D51+D55+D59</f>
        <v>490000</v>
      </c>
      <c r="E43" s="184" t="s">
        <v>1</v>
      </c>
      <c r="F43" s="146">
        <f>F46+F50+F54+F58+F62</f>
        <v>4200</v>
      </c>
      <c r="G43" s="186"/>
      <c r="H43" s="147">
        <f>H46+H50+H54+H58+H62</f>
        <v>772500</v>
      </c>
    </row>
    <row r="44" spans="1:8" x14ac:dyDescent="0.3">
      <c r="A44" s="9" t="s">
        <v>1</v>
      </c>
      <c r="B44" s="124">
        <f>B48+B52+B56+B60</f>
        <v>920</v>
      </c>
      <c r="C44" s="125"/>
      <c r="D44" s="126">
        <f>D48+D52+D56+D60</f>
        <v>184000</v>
      </c>
      <c r="E44" s="185"/>
      <c r="F44" s="148"/>
      <c r="G44" s="187"/>
      <c r="H44" s="149"/>
    </row>
    <row r="45" spans="1:8" x14ac:dyDescent="0.3">
      <c r="A45" s="9" t="s">
        <v>4</v>
      </c>
      <c r="B45" s="124">
        <f>B49+B53+B57+B61</f>
        <v>660</v>
      </c>
      <c r="C45" s="125"/>
      <c r="D45" s="127">
        <f>D49+D53+D57+D61</f>
        <v>132000</v>
      </c>
      <c r="E45" s="9" t="s">
        <v>4</v>
      </c>
      <c r="F45" s="124">
        <f>F48+F52+F56+F60+F64</f>
        <v>1350</v>
      </c>
      <c r="G45" s="125"/>
      <c r="H45" s="127">
        <v>0</v>
      </c>
    </row>
    <row r="46" spans="1:8" ht="15.6" outlineLevel="1" x14ac:dyDescent="0.3">
      <c r="A46" s="150" t="s">
        <v>180</v>
      </c>
      <c r="B46" s="151">
        <f t="shared" ref="B46" si="7">SUM(B47:B49)</f>
        <v>630</v>
      </c>
      <c r="C46" s="151" t="s">
        <v>181</v>
      </c>
      <c r="D46" s="151">
        <f>SUM(D47:D49)</f>
        <v>152500</v>
      </c>
      <c r="E46" s="150" t="s">
        <v>180</v>
      </c>
      <c r="F46" s="151">
        <f t="shared" ref="F46" si="8">SUM(F47:F49)</f>
        <v>600</v>
      </c>
      <c r="G46" s="151" t="s">
        <v>181</v>
      </c>
      <c r="H46" s="151">
        <f>SUM(H47:H49)</f>
        <v>110000</v>
      </c>
    </row>
    <row r="47" spans="1:8" outlineLevel="1" x14ac:dyDescent="0.3">
      <c r="A47" s="152" t="s">
        <v>0</v>
      </c>
      <c r="B47" s="153">
        <v>530</v>
      </c>
      <c r="C47" s="154"/>
      <c r="D47" s="6">
        <f>B47*250</f>
        <v>132500</v>
      </c>
      <c r="E47" s="9" t="s">
        <v>169</v>
      </c>
      <c r="F47" s="124">
        <v>400</v>
      </c>
      <c r="G47" s="125"/>
      <c r="H47" s="127">
        <f>F47*200</f>
        <v>80000</v>
      </c>
    </row>
    <row r="48" spans="1:8" outlineLevel="1" x14ac:dyDescent="0.3">
      <c r="A48" s="152" t="s">
        <v>1</v>
      </c>
      <c r="B48" s="153"/>
      <c r="C48" s="154"/>
      <c r="D48" s="6"/>
      <c r="E48" s="9" t="s">
        <v>170</v>
      </c>
      <c r="F48" s="124">
        <v>200</v>
      </c>
      <c r="G48" s="125"/>
      <c r="H48" s="127">
        <f>F48*150</f>
        <v>30000</v>
      </c>
    </row>
    <row r="49" spans="1:8" outlineLevel="1" x14ac:dyDescent="0.3">
      <c r="A49" s="152" t="s">
        <v>4</v>
      </c>
      <c r="B49" s="153">
        <v>100</v>
      </c>
      <c r="C49" s="154"/>
      <c r="D49" s="7">
        <f>B49*200</f>
        <v>20000</v>
      </c>
      <c r="E49" s="9"/>
      <c r="F49" s="124"/>
      <c r="G49" s="125"/>
      <c r="H49" s="127"/>
    </row>
    <row r="50" spans="1:8" ht="15.6" outlineLevel="1" x14ac:dyDescent="0.3">
      <c r="A50" s="150" t="s">
        <v>182</v>
      </c>
      <c r="B50" s="151">
        <f t="shared" ref="B50" si="9">SUM(B51:B53)</f>
        <v>980</v>
      </c>
      <c r="C50" s="151" t="s">
        <v>183</v>
      </c>
      <c r="D50" s="151">
        <f>SUM(D51:D53)</f>
        <v>227500</v>
      </c>
      <c r="E50" s="150" t="s">
        <v>182</v>
      </c>
      <c r="F50" s="151">
        <f t="shared" ref="F50" si="10">SUM(F51:F53)</f>
        <v>900</v>
      </c>
      <c r="G50" s="151" t="s">
        <v>183</v>
      </c>
      <c r="H50" s="151">
        <f>SUM(H51:H53)</f>
        <v>170000</v>
      </c>
    </row>
    <row r="51" spans="1:8" outlineLevel="1" x14ac:dyDescent="0.3">
      <c r="A51" s="152" t="s">
        <v>0</v>
      </c>
      <c r="B51" s="153">
        <v>630</v>
      </c>
      <c r="C51" s="154"/>
      <c r="D51" s="6">
        <f>B51*250</f>
        <v>157500</v>
      </c>
      <c r="E51" s="9" t="s">
        <v>169</v>
      </c>
      <c r="F51" s="124">
        <v>700</v>
      </c>
      <c r="G51" s="125"/>
      <c r="H51" s="127">
        <f>F51*200</f>
        <v>140000</v>
      </c>
    </row>
    <row r="52" spans="1:8" outlineLevel="1" x14ac:dyDescent="0.3">
      <c r="A52" s="152" t="s">
        <v>1</v>
      </c>
      <c r="B52" s="153">
        <v>200</v>
      </c>
      <c r="C52" s="154"/>
      <c r="D52" s="6">
        <f>B52*200</f>
        <v>40000</v>
      </c>
      <c r="E52" s="9" t="s">
        <v>170</v>
      </c>
      <c r="F52" s="124">
        <v>200</v>
      </c>
      <c r="G52" s="125"/>
      <c r="H52" s="127">
        <f>F52*150</f>
        <v>30000</v>
      </c>
    </row>
    <row r="53" spans="1:8" outlineLevel="1" x14ac:dyDescent="0.3">
      <c r="A53" s="152" t="s">
        <v>4</v>
      </c>
      <c r="B53" s="153">
        <v>150</v>
      </c>
      <c r="C53" s="154"/>
      <c r="D53" s="7">
        <f>B53*200</f>
        <v>30000</v>
      </c>
      <c r="E53" s="9"/>
      <c r="F53" s="124"/>
      <c r="G53" s="125"/>
      <c r="H53" s="127"/>
    </row>
    <row r="54" spans="1:8" ht="31.2" outlineLevel="1" x14ac:dyDescent="0.3">
      <c r="A54" s="150" t="s">
        <v>184</v>
      </c>
      <c r="B54" s="151">
        <f t="shared" ref="B54" si="11">SUM(B55:B57)</f>
        <v>950</v>
      </c>
      <c r="C54" s="151" t="s">
        <v>185</v>
      </c>
      <c r="D54" s="151">
        <f>SUM(D55:D57)</f>
        <v>205000</v>
      </c>
      <c r="E54" s="150" t="s">
        <v>184</v>
      </c>
      <c r="F54" s="151">
        <f t="shared" ref="F54" si="12">SUM(F55:F57)</f>
        <v>800</v>
      </c>
      <c r="G54" s="151" t="s">
        <v>185</v>
      </c>
      <c r="H54" s="151">
        <f>SUM(H55:H57)</f>
        <v>145000</v>
      </c>
    </row>
    <row r="55" spans="1:8" outlineLevel="1" x14ac:dyDescent="0.3">
      <c r="A55" s="152" t="s">
        <v>0</v>
      </c>
      <c r="B55" s="153">
        <v>300</v>
      </c>
      <c r="C55" s="154"/>
      <c r="D55" s="6">
        <f>B55*250</f>
        <v>75000</v>
      </c>
      <c r="E55" s="9" t="s">
        <v>169</v>
      </c>
      <c r="F55" s="124">
        <v>500</v>
      </c>
      <c r="G55" s="125"/>
      <c r="H55" s="127">
        <f>F55*200</f>
        <v>100000</v>
      </c>
    </row>
    <row r="56" spans="1:8" outlineLevel="1" x14ac:dyDescent="0.3">
      <c r="A56" s="152" t="s">
        <v>1</v>
      </c>
      <c r="B56" s="153">
        <v>500</v>
      </c>
      <c r="C56" s="154"/>
      <c r="D56" s="6">
        <f>B56*200</f>
        <v>100000</v>
      </c>
      <c r="E56" s="9" t="s">
        <v>170</v>
      </c>
      <c r="F56" s="124">
        <v>300</v>
      </c>
      <c r="G56" s="125"/>
      <c r="H56" s="127">
        <f>F56*150</f>
        <v>45000</v>
      </c>
    </row>
    <row r="57" spans="1:8" outlineLevel="1" x14ac:dyDescent="0.3">
      <c r="A57" s="152" t="s">
        <v>4</v>
      </c>
      <c r="B57" s="153">
        <v>150</v>
      </c>
      <c r="C57" s="154"/>
      <c r="D57" s="7">
        <f>B57*200</f>
        <v>30000</v>
      </c>
      <c r="E57" s="9"/>
      <c r="F57" s="124"/>
      <c r="G57" s="125"/>
      <c r="H57" s="127"/>
    </row>
    <row r="58" spans="1:8" ht="15.6" outlineLevel="1" x14ac:dyDescent="0.3">
      <c r="A58" s="150" t="s">
        <v>186</v>
      </c>
      <c r="B58" s="151">
        <f t="shared" ref="B58" si="13">SUM(B59:B61)</f>
        <v>980</v>
      </c>
      <c r="C58" s="151" t="s">
        <v>187</v>
      </c>
      <c r="D58" s="151">
        <f>SUM(D59:D61)</f>
        <v>221000</v>
      </c>
      <c r="E58" s="150" t="s">
        <v>186</v>
      </c>
      <c r="F58" s="151">
        <f t="shared" ref="F58" si="14">SUM(F59:F61)</f>
        <v>700</v>
      </c>
      <c r="G58" s="151" t="s">
        <v>187</v>
      </c>
      <c r="H58" s="151">
        <f>SUM(H59:H61)</f>
        <v>125000</v>
      </c>
    </row>
    <row r="59" spans="1:8" outlineLevel="1" x14ac:dyDescent="0.3">
      <c r="A59" s="152" t="s">
        <v>0</v>
      </c>
      <c r="B59" s="153">
        <v>500</v>
      </c>
      <c r="C59" s="154"/>
      <c r="D59" s="6">
        <f>B59*250</f>
        <v>125000</v>
      </c>
      <c r="E59" s="9" t="s">
        <v>169</v>
      </c>
      <c r="F59" s="124">
        <v>400</v>
      </c>
      <c r="G59" s="125"/>
      <c r="H59" s="127">
        <f>F59*200</f>
        <v>80000</v>
      </c>
    </row>
    <row r="60" spans="1:8" outlineLevel="1" x14ac:dyDescent="0.3">
      <c r="A60" s="152" t="s">
        <v>1</v>
      </c>
      <c r="B60" s="153">
        <v>220</v>
      </c>
      <c r="C60" s="154"/>
      <c r="D60" s="6">
        <f>B60*200</f>
        <v>44000</v>
      </c>
      <c r="E60" s="9" t="s">
        <v>170</v>
      </c>
      <c r="F60" s="124">
        <v>300</v>
      </c>
      <c r="G60" s="125"/>
      <c r="H60" s="127">
        <f>F60*150</f>
        <v>45000</v>
      </c>
    </row>
    <row r="61" spans="1:8" outlineLevel="1" x14ac:dyDescent="0.3">
      <c r="A61" s="152" t="s">
        <v>4</v>
      </c>
      <c r="B61" s="153">
        <v>260</v>
      </c>
      <c r="C61" s="154"/>
      <c r="D61" s="7">
        <f>B61*200</f>
        <v>52000</v>
      </c>
      <c r="E61" s="9"/>
      <c r="F61" s="124"/>
      <c r="G61" s="125"/>
      <c r="H61" s="127"/>
    </row>
    <row r="62" spans="1:8" ht="15.6" outlineLevel="1" x14ac:dyDescent="0.3">
      <c r="A62" s="155"/>
      <c r="B62" s="153"/>
      <c r="C62" s="154"/>
      <c r="D62" s="7"/>
      <c r="E62" s="150" t="s">
        <v>188</v>
      </c>
      <c r="F62" s="151">
        <f t="shared" ref="F62" si="15">SUM(F63:F65)</f>
        <v>1200</v>
      </c>
      <c r="G62" s="151" t="s">
        <v>189</v>
      </c>
      <c r="H62" s="151">
        <f>SUM(H63:H65)</f>
        <v>222500</v>
      </c>
    </row>
    <row r="63" spans="1:8" outlineLevel="1" x14ac:dyDescent="0.3">
      <c r="A63" s="155"/>
      <c r="B63" s="153"/>
      <c r="C63" s="154"/>
      <c r="D63" s="7"/>
      <c r="E63" s="9" t="s">
        <v>169</v>
      </c>
      <c r="F63" s="124">
        <v>850</v>
      </c>
      <c r="G63" s="125"/>
      <c r="H63" s="127">
        <f>F63*200</f>
        <v>170000</v>
      </c>
    </row>
    <row r="64" spans="1:8" outlineLevel="1" x14ac:dyDescent="0.3">
      <c r="A64" s="155"/>
      <c r="B64" s="153"/>
      <c r="C64" s="154"/>
      <c r="D64" s="7"/>
      <c r="E64" s="9" t="s">
        <v>170</v>
      </c>
      <c r="F64" s="124">
        <v>350</v>
      </c>
      <c r="G64" s="125"/>
      <c r="H64" s="127">
        <f>F64*150</f>
        <v>52500</v>
      </c>
    </row>
    <row r="65" spans="1:9" x14ac:dyDescent="0.3">
      <c r="A65" s="9"/>
      <c r="B65" s="124"/>
      <c r="C65" s="125"/>
      <c r="D65" s="127"/>
      <c r="E65" s="9"/>
      <c r="F65" s="124"/>
      <c r="G65" s="125"/>
      <c r="H65" s="127"/>
    </row>
    <row r="66" spans="1:9" ht="55.2" x14ac:dyDescent="0.3">
      <c r="A66" s="128" t="s">
        <v>165</v>
      </c>
      <c r="B66" s="129"/>
      <c r="C66" s="130"/>
      <c r="D66" s="131">
        <f>D67+D68+D69</f>
        <v>75000</v>
      </c>
      <c r="E66" s="132" t="s">
        <v>166</v>
      </c>
      <c r="F66" s="133"/>
      <c r="G66" s="134"/>
      <c r="H66" s="135">
        <f>H67+H69</f>
        <v>15000</v>
      </c>
    </row>
    <row r="67" spans="1:9" x14ac:dyDescent="0.3">
      <c r="A67" s="9" t="s">
        <v>2</v>
      </c>
      <c r="B67" s="124">
        <v>3</v>
      </c>
      <c r="C67" s="125"/>
      <c r="D67" s="126">
        <f>D70+D71+D72</f>
        <v>60000</v>
      </c>
      <c r="E67" s="9" t="s">
        <v>102</v>
      </c>
      <c r="F67" s="124"/>
      <c r="G67" s="125"/>
      <c r="H67" s="126">
        <v>0</v>
      </c>
    </row>
    <row r="68" spans="1:9" ht="41.4" x14ac:dyDescent="0.3">
      <c r="A68" s="9" t="s">
        <v>11</v>
      </c>
      <c r="B68" s="124"/>
      <c r="C68" s="125"/>
      <c r="D68" s="126">
        <v>0</v>
      </c>
      <c r="E68" s="9" t="s">
        <v>103</v>
      </c>
      <c r="F68" s="124"/>
      <c r="G68" s="125"/>
      <c r="H68" s="126">
        <v>0</v>
      </c>
    </row>
    <row r="69" spans="1:9" ht="27.6" x14ac:dyDescent="0.3">
      <c r="A69" s="9" t="s">
        <v>10</v>
      </c>
      <c r="B69" s="124"/>
      <c r="C69" s="125"/>
      <c r="D69" s="126">
        <f>D75</f>
        <v>15000</v>
      </c>
      <c r="E69" s="9" t="s">
        <v>104</v>
      </c>
      <c r="F69" s="124"/>
      <c r="G69" s="125"/>
      <c r="H69" s="126">
        <f>H70+H71+H72</f>
        <v>15000</v>
      </c>
    </row>
    <row r="70" spans="1:9" ht="27.6" outlineLevel="1" x14ac:dyDescent="0.3">
      <c r="A70" s="152" t="s">
        <v>190</v>
      </c>
      <c r="B70" s="153">
        <v>1</v>
      </c>
      <c r="C70" s="154"/>
      <c r="D70" s="6">
        <v>20000</v>
      </c>
      <c r="E70" s="9" t="s">
        <v>217</v>
      </c>
      <c r="F70" s="124">
        <v>1</v>
      </c>
      <c r="G70" s="156"/>
      <c r="H70" s="126">
        <v>15000</v>
      </c>
    </row>
    <row r="71" spans="1:9" outlineLevel="1" x14ac:dyDescent="0.3">
      <c r="A71" s="152" t="s">
        <v>191</v>
      </c>
      <c r="B71" s="153">
        <v>1</v>
      </c>
      <c r="C71" s="154"/>
      <c r="D71" s="6">
        <v>20000</v>
      </c>
      <c r="E71" s="9"/>
      <c r="F71" s="124"/>
      <c r="G71" s="156"/>
      <c r="H71" s="126"/>
    </row>
    <row r="72" spans="1:9" outlineLevel="1" x14ac:dyDescent="0.3">
      <c r="A72" s="152" t="s">
        <v>192</v>
      </c>
      <c r="B72" s="153">
        <v>1</v>
      </c>
      <c r="C72" s="154"/>
      <c r="D72" s="6">
        <v>20000</v>
      </c>
      <c r="E72" s="9"/>
      <c r="F72" s="124"/>
      <c r="G72" s="156"/>
      <c r="H72" s="126"/>
    </row>
    <row r="73" spans="1:9" outlineLevel="1" x14ac:dyDescent="0.3">
      <c r="A73" s="152" t="s">
        <v>177</v>
      </c>
      <c r="B73" s="153">
        <v>0</v>
      </c>
      <c r="C73" s="154"/>
      <c r="D73" s="6">
        <v>0</v>
      </c>
      <c r="E73" s="9"/>
      <c r="F73" s="124"/>
      <c r="G73" s="156"/>
      <c r="H73" s="126"/>
    </row>
    <row r="74" spans="1:9" outlineLevel="1" x14ac:dyDescent="0.3">
      <c r="A74" s="152" t="s">
        <v>178</v>
      </c>
      <c r="B74" s="153">
        <v>0</v>
      </c>
      <c r="C74" s="154"/>
      <c r="D74" s="6">
        <v>0</v>
      </c>
      <c r="E74" s="9"/>
      <c r="F74" s="124"/>
      <c r="G74" s="156"/>
      <c r="H74" s="126"/>
    </row>
    <row r="75" spans="1:9" outlineLevel="1" x14ac:dyDescent="0.3">
      <c r="A75" s="152" t="s">
        <v>179</v>
      </c>
      <c r="B75" s="153"/>
      <c r="C75" s="153"/>
      <c r="D75" s="6">
        <v>15000</v>
      </c>
      <c r="E75" s="9"/>
      <c r="F75" s="124"/>
      <c r="G75" s="156"/>
      <c r="H75" s="126"/>
    </row>
    <row r="76" spans="1:9" x14ac:dyDescent="0.3">
      <c r="A76" s="9"/>
      <c r="B76" s="124"/>
      <c r="C76" s="156"/>
      <c r="D76" s="126"/>
      <c r="E76" s="9"/>
      <c r="F76" s="124"/>
      <c r="G76" s="156"/>
      <c r="H76" s="126"/>
    </row>
    <row r="77" spans="1:9" ht="44.25" customHeight="1" x14ac:dyDescent="0.3">
      <c r="A77" s="188" t="s">
        <v>5</v>
      </c>
      <c r="B77" s="188"/>
      <c r="C77" s="188"/>
      <c r="D77" s="188"/>
      <c r="E77" s="189" t="s">
        <v>99</v>
      </c>
      <c r="F77" s="189"/>
      <c r="G77" s="189"/>
      <c r="H77" s="189"/>
    </row>
    <row r="78" spans="1:9" ht="48.75" customHeight="1" x14ac:dyDescent="0.3">
      <c r="A78" s="128" t="s">
        <v>8</v>
      </c>
      <c r="B78" s="136"/>
      <c r="C78" s="130"/>
      <c r="D78" s="119">
        <f>SUM(D79+D93+D95+D96+D97)</f>
        <v>2482750</v>
      </c>
      <c r="E78" s="132" t="s">
        <v>100</v>
      </c>
      <c r="F78" s="137"/>
      <c r="G78" s="134"/>
      <c r="H78" s="122">
        <f>SUM(H79:H97)</f>
        <v>3250000</v>
      </c>
      <c r="I78" t="s">
        <v>105</v>
      </c>
    </row>
    <row r="79" spans="1:9" x14ac:dyDescent="0.3">
      <c r="A79" s="9" t="s">
        <v>0</v>
      </c>
      <c r="B79" s="138"/>
      <c r="C79" s="139"/>
      <c r="D79" s="127">
        <f>SUM(D80:D92)</f>
        <v>2345250</v>
      </c>
      <c r="E79" s="157" t="s">
        <v>1</v>
      </c>
      <c r="F79" s="146"/>
      <c r="G79" s="158"/>
      <c r="H79" s="159">
        <v>0</v>
      </c>
    </row>
    <row r="80" spans="1:9" outlineLevel="1" x14ac:dyDescent="0.3">
      <c r="A80" s="152" t="s">
        <v>193</v>
      </c>
      <c r="B80" s="160">
        <v>550</v>
      </c>
      <c r="C80" s="161"/>
      <c r="D80" s="7">
        <v>275000</v>
      </c>
      <c r="E80" s="162" t="s">
        <v>194</v>
      </c>
      <c r="F80" s="163">
        <v>10000</v>
      </c>
      <c r="G80" s="164"/>
      <c r="H80" s="165">
        <f>F80*250</f>
        <v>2500000</v>
      </c>
    </row>
    <row r="81" spans="1:8" outlineLevel="1" x14ac:dyDescent="0.3">
      <c r="A81" s="152" t="s">
        <v>195</v>
      </c>
      <c r="B81" s="160">
        <v>330</v>
      </c>
      <c r="C81" s="161"/>
      <c r="D81" s="7">
        <v>99000</v>
      </c>
      <c r="E81" s="162" t="s">
        <v>196</v>
      </c>
      <c r="F81" s="163">
        <v>3000</v>
      </c>
      <c r="G81" s="164"/>
      <c r="H81" s="165">
        <f>F81*250</f>
        <v>750000</v>
      </c>
    </row>
    <row r="82" spans="1:8" outlineLevel="1" x14ac:dyDescent="0.3">
      <c r="A82" s="152" t="s">
        <v>197</v>
      </c>
      <c r="B82" s="160">
        <v>805</v>
      </c>
      <c r="C82" s="161"/>
      <c r="D82" s="7">
        <v>242000</v>
      </c>
      <c r="E82" s="162"/>
      <c r="F82" s="163"/>
      <c r="G82" s="164"/>
      <c r="H82" s="165"/>
    </row>
    <row r="83" spans="1:8" outlineLevel="1" x14ac:dyDescent="0.3">
      <c r="A83" s="152" t="s">
        <v>198</v>
      </c>
      <c r="B83" s="160">
        <v>235</v>
      </c>
      <c r="C83" s="161"/>
      <c r="D83" s="7">
        <v>82250</v>
      </c>
      <c r="E83" s="162"/>
      <c r="F83" s="163"/>
      <c r="G83" s="164"/>
      <c r="H83" s="165"/>
    </row>
    <row r="84" spans="1:8" outlineLevel="1" x14ac:dyDescent="0.3">
      <c r="A84" s="152" t="s">
        <v>199</v>
      </c>
      <c r="B84" s="160">
        <v>215</v>
      </c>
      <c r="C84" s="161"/>
      <c r="D84" s="7">
        <v>64500</v>
      </c>
      <c r="E84" s="162"/>
      <c r="F84" s="163"/>
      <c r="G84" s="164"/>
      <c r="H84" s="165"/>
    </row>
    <row r="85" spans="1:8" outlineLevel="1" x14ac:dyDescent="0.3">
      <c r="A85" s="152" t="s">
        <v>200</v>
      </c>
      <c r="B85" s="160">
        <v>230</v>
      </c>
      <c r="C85" s="161"/>
      <c r="D85" s="7">
        <v>69000</v>
      </c>
      <c r="E85" s="162"/>
      <c r="F85" s="163"/>
      <c r="G85" s="164"/>
      <c r="H85" s="165"/>
    </row>
    <row r="86" spans="1:8" outlineLevel="1" x14ac:dyDescent="0.3">
      <c r="A86" s="152" t="s">
        <v>201</v>
      </c>
      <c r="B86" s="160">
        <v>255</v>
      </c>
      <c r="C86" s="161"/>
      <c r="D86" s="7">
        <v>89250</v>
      </c>
      <c r="E86" s="162"/>
      <c r="F86" s="163"/>
      <c r="G86" s="164"/>
      <c r="H86" s="165"/>
    </row>
    <row r="87" spans="1:8" outlineLevel="1" x14ac:dyDescent="0.3">
      <c r="A87" s="152" t="s">
        <v>202</v>
      </c>
      <c r="B87" s="160">
        <v>970</v>
      </c>
      <c r="C87" s="161"/>
      <c r="D87" s="7">
        <v>291000</v>
      </c>
      <c r="E87" s="162"/>
      <c r="F87" s="163"/>
      <c r="G87" s="164"/>
      <c r="H87" s="165"/>
    </row>
    <row r="88" spans="1:8" outlineLevel="1" x14ac:dyDescent="0.3">
      <c r="A88" s="152" t="s">
        <v>203</v>
      </c>
      <c r="B88" s="160">
        <v>310</v>
      </c>
      <c r="C88" s="161"/>
      <c r="D88" s="7">
        <v>108500</v>
      </c>
      <c r="E88" s="162"/>
      <c r="F88" s="163"/>
      <c r="G88" s="164"/>
      <c r="H88" s="165"/>
    </row>
    <row r="89" spans="1:8" ht="27.6" outlineLevel="1" x14ac:dyDescent="0.3">
      <c r="A89" s="152" t="s">
        <v>204</v>
      </c>
      <c r="B89" s="160">
        <v>1300</v>
      </c>
      <c r="C89" s="161"/>
      <c r="D89" s="7">
        <v>650000</v>
      </c>
      <c r="E89" s="162"/>
      <c r="F89" s="163"/>
      <c r="G89" s="164"/>
      <c r="H89" s="165"/>
    </row>
    <row r="90" spans="1:8" ht="27.6" outlineLevel="1" x14ac:dyDescent="0.3">
      <c r="A90" s="152" t="s">
        <v>205</v>
      </c>
      <c r="B90" s="160">
        <v>245</v>
      </c>
      <c r="C90" s="161"/>
      <c r="D90" s="7">
        <v>85750</v>
      </c>
      <c r="E90" s="162"/>
      <c r="F90" s="163"/>
      <c r="G90" s="164"/>
      <c r="H90" s="165"/>
    </row>
    <row r="91" spans="1:8" ht="27.6" outlineLevel="1" x14ac:dyDescent="0.3">
      <c r="A91" s="152" t="s">
        <v>206</v>
      </c>
      <c r="B91" s="160">
        <v>140</v>
      </c>
      <c r="C91" s="161"/>
      <c r="D91" s="7">
        <v>49000</v>
      </c>
      <c r="E91" s="162"/>
      <c r="F91" s="163"/>
      <c r="G91" s="164"/>
      <c r="H91" s="165"/>
    </row>
    <row r="92" spans="1:8" outlineLevel="1" x14ac:dyDescent="0.3">
      <c r="A92" s="152" t="s">
        <v>207</v>
      </c>
      <c r="B92" s="160">
        <v>800</v>
      </c>
      <c r="C92" s="161"/>
      <c r="D92" s="7">
        <v>240000</v>
      </c>
      <c r="E92" s="162"/>
      <c r="F92" s="163"/>
      <c r="G92" s="164"/>
      <c r="H92" s="165"/>
    </row>
    <row r="93" spans="1:8" x14ac:dyDescent="0.3">
      <c r="A93" s="9" t="s">
        <v>1</v>
      </c>
      <c r="B93" s="124"/>
      <c r="C93" s="125"/>
      <c r="D93" s="126">
        <f>D94</f>
        <v>37500</v>
      </c>
      <c r="E93" s="166"/>
      <c r="F93" s="167"/>
      <c r="G93" s="168"/>
      <c r="H93" s="149"/>
    </row>
    <row r="94" spans="1:8" ht="27.6" x14ac:dyDescent="0.3">
      <c r="A94" s="152" t="s">
        <v>208</v>
      </c>
      <c r="B94" s="153">
        <v>150</v>
      </c>
      <c r="C94" s="154"/>
      <c r="D94" s="6">
        <f>B94*250</f>
        <v>37500</v>
      </c>
      <c r="E94" s="166"/>
      <c r="F94" s="167"/>
      <c r="G94" s="168"/>
      <c r="H94" s="149"/>
    </row>
    <row r="95" spans="1:8" x14ac:dyDescent="0.3">
      <c r="A95" s="9" t="s">
        <v>3</v>
      </c>
      <c r="B95" s="124"/>
      <c r="C95" s="125"/>
      <c r="D95" s="126">
        <v>0</v>
      </c>
      <c r="E95" s="9" t="s">
        <v>106</v>
      </c>
      <c r="F95" s="124"/>
      <c r="G95" s="125"/>
      <c r="H95" s="126">
        <v>0</v>
      </c>
    </row>
    <row r="96" spans="1:8" ht="42" customHeight="1" x14ac:dyDescent="0.3">
      <c r="A96" s="9" t="s">
        <v>224</v>
      </c>
      <c r="B96" s="124">
        <v>1</v>
      </c>
      <c r="C96" s="125"/>
      <c r="D96" s="126">
        <v>20000</v>
      </c>
      <c r="E96" s="184" t="s">
        <v>107</v>
      </c>
      <c r="F96" s="190"/>
      <c r="G96" s="186"/>
      <c r="H96" s="192"/>
    </row>
    <row r="97" spans="1:8" ht="54.75" customHeight="1" x14ac:dyDescent="0.3">
      <c r="A97" s="9" t="s">
        <v>221</v>
      </c>
      <c r="B97" s="173">
        <v>1</v>
      </c>
      <c r="C97" s="125"/>
      <c r="D97" s="126">
        <v>80000</v>
      </c>
      <c r="E97" s="185"/>
      <c r="F97" s="191"/>
      <c r="G97" s="187"/>
      <c r="H97" s="193"/>
    </row>
    <row r="98" spans="1:8" ht="48" customHeight="1" x14ac:dyDescent="0.3">
      <c r="A98" s="179" t="s">
        <v>6</v>
      </c>
      <c r="B98" s="180"/>
      <c r="C98" s="180"/>
      <c r="D98" s="180"/>
      <c r="E98" s="181" t="s">
        <v>108</v>
      </c>
      <c r="F98" s="182"/>
      <c r="G98" s="182"/>
      <c r="H98" s="182"/>
    </row>
    <row r="99" spans="1:8" ht="27.6" x14ac:dyDescent="0.3">
      <c r="A99" s="128" t="s">
        <v>71</v>
      </c>
      <c r="B99" s="129"/>
      <c r="C99" s="130"/>
      <c r="D99" s="119">
        <f>SUM(D100:D104)</f>
        <v>950000</v>
      </c>
      <c r="E99" s="132" t="s">
        <v>71</v>
      </c>
      <c r="F99" s="133"/>
      <c r="G99" s="134"/>
      <c r="H99" s="122">
        <f>SUM(H100:H102)</f>
        <v>350000</v>
      </c>
    </row>
    <row r="100" spans="1:8" ht="69" x14ac:dyDescent="0.3">
      <c r="A100" s="9" t="s">
        <v>12</v>
      </c>
      <c r="B100" s="124"/>
      <c r="C100" s="125"/>
      <c r="D100" s="140">
        <v>0</v>
      </c>
      <c r="E100" s="9" t="s">
        <v>109</v>
      </c>
      <c r="F100" s="124"/>
      <c r="G100" s="125"/>
      <c r="H100" s="140">
        <v>0</v>
      </c>
    </row>
    <row r="101" spans="1:8" ht="41.4" x14ac:dyDescent="0.3">
      <c r="A101" s="169" t="s">
        <v>209</v>
      </c>
      <c r="B101" s="124">
        <v>1</v>
      </c>
      <c r="C101" s="125"/>
      <c r="D101" s="140">
        <v>800000</v>
      </c>
      <c r="E101" s="9" t="s">
        <v>223</v>
      </c>
      <c r="F101" s="124">
        <v>1</v>
      </c>
      <c r="G101" s="125"/>
      <c r="H101" s="140">
        <v>350000</v>
      </c>
    </row>
    <row r="102" spans="1:8" ht="27.6" x14ac:dyDescent="0.3">
      <c r="A102" s="9" t="s">
        <v>13</v>
      </c>
      <c r="B102" s="124"/>
      <c r="C102" s="125"/>
      <c r="D102" s="140">
        <v>0</v>
      </c>
      <c r="E102" s="9" t="s">
        <v>110</v>
      </c>
      <c r="F102" s="124"/>
      <c r="G102" s="125"/>
      <c r="H102" s="140">
        <v>0</v>
      </c>
    </row>
    <row r="103" spans="1:8" x14ac:dyDescent="0.3">
      <c r="A103" s="9" t="s">
        <v>222</v>
      </c>
      <c r="B103" s="124">
        <v>6</v>
      </c>
      <c r="C103" s="125"/>
      <c r="D103" s="140">
        <v>150000</v>
      </c>
      <c r="E103" s="174"/>
      <c r="F103" s="175"/>
      <c r="G103" s="176"/>
      <c r="H103" s="177"/>
    </row>
    <row r="104" spans="1:8" ht="27.6" x14ac:dyDescent="0.3">
      <c r="A104" s="9" t="s">
        <v>14</v>
      </c>
      <c r="B104" s="124"/>
      <c r="C104" s="125"/>
      <c r="D104" s="140">
        <v>0</v>
      </c>
    </row>
    <row r="105" spans="1:8" x14ac:dyDescent="0.3">
      <c r="A105" s="170" t="s">
        <v>211</v>
      </c>
      <c r="B105" s="171"/>
      <c r="C105" s="171"/>
      <c r="D105" s="172">
        <f>SUM(D99+D66+D42+D32+D11+D78)</f>
        <v>4802750</v>
      </c>
      <c r="E105" s="172" t="s">
        <v>212</v>
      </c>
      <c r="F105" s="172"/>
      <c r="G105" s="172"/>
      <c r="H105" s="172">
        <f>SUM(H99+H66+H42+H32+H11+H78)</f>
        <v>5078000</v>
      </c>
    </row>
    <row r="106" spans="1:8" ht="71.25" customHeight="1" x14ac:dyDescent="0.3">
      <c r="A106" s="183" t="s">
        <v>9</v>
      </c>
      <c r="B106" s="183"/>
      <c r="C106" s="183"/>
      <c r="D106" s="183"/>
      <c r="E106" s="183" t="s">
        <v>9</v>
      </c>
      <c r="F106" s="183"/>
      <c r="G106" s="183"/>
      <c r="H106" s="183"/>
    </row>
    <row r="107" spans="1:8" x14ac:dyDescent="0.3">
      <c r="A107" s="117"/>
      <c r="B107" s="141"/>
      <c r="C107" s="141"/>
    </row>
    <row r="108" spans="1:8" x14ac:dyDescent="0.3">
      <c r="A108" s="117"/>
    </row>
    <row r="109" spans="1:8" x14ac:dyDescent="0.3">
      <c r="A109" s="117"/>
      <c r="B109" s="141"/>
      <c r="C109" s="141"/>
    </row>
    <row r="110" spans="1:8" x14ac:dyDescent="0.3">
      <c r="A110" s="117"/>
      <c r="B110" s="142"/>
      <c r="C110" s="142"/>
    </row>
    <row r="111" spans="1:8" x14ac:dyDescent="0.3">
      <c r="A111" s="117"/>
    </row>
    <row r="112" spans="1:8" x14ac:dyDescent="0.3">
      <c r="A112" s="117"/>
    </row>
    <row r="113" spans="1:3" x14ac:dyDescent="0.3">
      <c r="A113" s="117"/>
      <c r="B113" s="141"/>
      <c r="C113" s="141"/>
    </row>
    <row r="114" spans="1:3" x14ac:dyDescent="0.3">
      <c r="A114" s="117"/>
      <c r="B114" s="142"/>
      <c r="C114" s="142"/>
    </row>
    <row r="115" spans="1:3" x14ac:dyDescent="0.3">
      <c r="A115" s="117"/>
    </row>
    <row r="116" spans="1:3" x14ac:dyDescent="0.3">
      <c r="A116" s="117"/>
    </row>
    <row r="117" spans="1:3" x14ac:dyDescent="0.3">
      <c r="A117" s="117"/>
      <c r="B117" s="142"/>
      <c r="C117" s="142"/>
    </row>
    <row r="118" spans="1:3" x14ac:dyDescent="0.3">
      <c r="A118" s="117"/>
    </row>
    <row r="119" spans="1:3" x14ac:dyDescent="0.3">
      <c r="A119" s="117"/>
      <c r="B119" s="141"/>
      <c r="C119" s="141"/>
    </row>
    <row r="120" spans="1:3" x14ac:dyDescent="0.3">
      <c r="A120" s="117"/>
      <c r="B120" s="142"/>
      <c r="C120" s="142"/>
    </row>
  </sheetData>
  <mergeCells count="31">
    <mergeCell ref="B1:D1"/>
    <mergeCell ref="B2:D2"/>
    <mergeCell ref="B3:D3"/>
    <mergeCell ref="B4:D4"/>
    <mergeCell ref="B5:D5"/>
    <mergeCell ref="A10:D10"/>
    <mergeCell ref="A7:D7"/>
    <mergeCell ref="D8:D9"/>
    <mergeCell ref="A8:A9"/>
    <mergeCell ref="B8:B9"/>
    <mergeCell ref="C8:C9"/>
    <mergeCell ref="E12:E13"/>
    <mergeCell ref="G12:G13"/>
    <mergeCell ref="E7:H7"/>
    <mergeCell ref="E8:E9"/>
    <mergeCell ref="F8:F9"/>
    <mergeCell ref="G8:G9"/>
    <mergeCell ref="H8:H9"/>
    <mergeCell ref="E10:H10"/>
    <mergeCell ref="A98:D98"/>
    <mergeCell ref="E98:H98"/>
    <mergeCell ref="A106:D106"/>
    <mergeCell ref="E106:H106"/>
    <mergeCell ref="E43:E44"/>
    <mergeCell ref="G43:G44"/>
    <mergeCell ref="A77:D77"/>
    <mergeCell ref="E77:H77"/>
    <mergeCell ref="E96:E97"/>
    <mergeCell ref="F96:F97"/>
    <mergeCell ref="G96:G97"/>
    <mergeCell ref="H96:H97"/>
  </mergeCells>
  <hyperlinks>
    <hyperlink ref="B5" r:id="rId1" xr:uid="{EB0E79B0-877E-4C48-9D78-7DCDF3CACE35}"/>
  </hyperlinks>
  <pageMargins left="0.70866141732283472" right="0.70866141732283472" top="0.74803149606299213" bottom="0.74803149606299213" header="0.31496062992125984" footer="0.31496062992125984"/>
  <pageSetup paperSize="9" scale="37"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4"/>
  <sheetViews>
    <sheetView topLeftCell="A7" zoomScaleNormal="100" zoomScaleSheetLayoutView="100" workbookViewId="0">
      <selection activeCell="G7" sqref="G7"/>
    </sheetView>
  </sheetViews>
  <sheetFormatPr defaultRowHeight="14.4" x14ac:dyDescent="0.3"/>
  <cols>
    <col min="1" max="1" width="48.33203125" customWidth="1"/>
    <col min="2" max="2" width="26.88671875" customWidth="1"/>
  </cols>
  <sheetData>
    <row r="1" spans="1:3" ht="101.4" customHeight="1" thickBot="1" x14ac:dyDescent="0.35">
      <c r="A1" s="5" t="s">
        <v>121</v>
      </c>
      <c r="B1" s="178" t="str">
        <f>Ūdenssaimniec_ESOŠS_VĒRTĒJUMS!B1</f>
        <v>VALMIERAS PILSĒTA</v>
      </c>
    </row>
    <row r="2" spans="1:3" x14ac:dyDescent="0.3">
      <c r="A2" s="3"/>
      <c r="B2" s="4"/>
    </row>
    <row r="3" spans="1:3" ht="30.6" customHeight="1" x14ac:dyDescent="0.3">
      <c r="A3" s="202" t="s">
        <v>87</v>
      </c>
      <c r="B3" s="203"/>
    </row>
    <row r="4" spans="1:3" ht="48.6" customHeight="1" x14ac:dyDescent="0.3">
      <c r="A4" s="45" t="s">
        <v>84</v>
      </c>
      <c r="B4" s="44"/>
      <c r="C4" s="27"/>
    </row>
    <row r="5" spans="1:3" ht="28.8" x14ac:dyDescent="0.3">
      <c r="A5" s="45" t="s">
        <v>85</v>
      </c>
      <c r="B5" s="44"/>
    </row>
    <row r="6" spans="1:3" ht="28.8" x14ac:dyDescent="0.3">
      <c r="A6" s="45" t="s">
        <v>112</v>
      </c>
      <c r="B6" s="44" t="s">
        <v>225</v>
      </c>
    </row>
    <row r="7" spans="1:3" ht="38.4" customHeight="1" x14ac:dyDescent="0.3">
      <c r="A7" s="45" t="s">
        <v>95</v>
      </c>
      <c r="B7" s="63">
        <v>430.99</v>
      </c>
    </row>
    <row r="8" spans="1:3" ht="25.2" customHeight="1" x14ac:dyDescent="0.3">
      <c r="A8" s="45" t="s">
        <v>94</v>
      </c>
      <c r="B8" s="63">
        <v>2.29</v>
      </c>
    </row>
    <row r="9" spans="1:3" ht="45.6" customHeight="1" x14ac:dyDescent="0.3">
      <c r="A9" s="202" t="s">
        <v>83</v>
      </c>
      <c r="B9" s="203"/>
    </row>
    <row r="10" spans="1:3" ht="48" customHeight="1" x14ac:dyDescent="0.3">
      <c r="A10" s="35" t="s">
        <v>81</v>
      </c>
      <c r="B10" s="20" t="s">
        <v>149</v>
      </c>
    </row>
    <row r="11" spans="1:3" ht="41.4" customHeight="1" x14ac:dyDescent="0.3">
      <c r="A11" s="35" t="s">
        <v>113</v>
      </c>
      <c r="B11" s="20" t="s">
        <v>148</v>
      </c>
    </row>
    <row r="12" spans="1:3" ht="27.75" customHeight="1" x14ac:dyDescent="0.3">
      <c r="A12" s="35" t="s">
        <v>82</v>
      </c>
      <c r="B12" s="20" t="s">
        <v>125</v>
      </c>
    </row>
    <row r="13" spans="1:3" ht="27.75" customHeight="1" x14ac:dyDescent="0.3">
      <c r="A13" s="35" t="s">
        <v>114</v>
      </c>
      <c r="B13" s="20" t="s">
        <v>125</v>
      </c>
    </row>
    <row r="14" spans="1:3" ht="100.8" x14ac:dyDescent="0.3">
      <c r="A14" s="49" t="s">
        <v>96</v>
      </c>
      <c r="B14" s="44" t="s">
        <v>147</v>
      </c>
    </row>
  </sheetData>
  <mergeCells count="2">
    <mergeCell ref="A9:B9"/>
    <mergeCell ref="A3:B3"/>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0"/>
  <sheetViews>
    <sheetView view="pageBreakPreview" zoomScale="60" zoomScaleNormal="100" workbookViewId="0">
      <selection activeCell="E31" sqref="E31"/>
    </sheetView>
  </sheetViews>
  <sheetFormatPr defaultRowHeight="14.4" x14ac:dyDescent="0.3"/>
  <cols>
    <col min="1" max="1" width="40.5546875" style="1"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1" width="13.109375" customWidth="1"/>
  </cols>
  <sheetData>
    <row r="1" spans="1:10" ht="49.5" customHeight="1" thickBot="1" x14ac:dyDescent="0.35">
      <c r="A1" s="5" t="s">
        <v>121</v>
      </c>
      <c r="B1" s="222" t="s">
        <v>228</v>
      </c>
      <c r="C1" s="223"/>
      <c r="D1" s="223"/>
    </row>
    <row r="2" spans="1:10" ht="21.75" customHeight="1" x14ac:dyDescent="0.3">
      <c r="A2" s="3"/>
      <c r="B2" s="4"/>
      <c r="C2" s="4"/>
      <c r="D2" s="4"/>
    </row>
    <row r="3" spans="1:10" s="2" customFormat="1" ht="18" customHeight="1" x14ac:dyDescent="0.3">
      <c r="A3" s="207" t="s">
        <v>17</v>
      </c>
      <c r="B3" s="207"/>
      <c r="C3" s="207"/>
      <c r="D3" s="207"/>
    </row>
    <row r="4" spans="1:10" s="2" customFormat="1" ht="36" customHeight="1" x14ac:dyDescent="0.3">
      <c r="A4" s="52" t="s">
        <v>123</v>
      </c>
      <c r="B4" s="20">
        <v>27258</v>
      </c>
      <c r="C4" s="51"/>
      <c r="D4" s="51"/>
    </row>
    <row r="5" spans="1:10" ht="29.4" customHeight="1" x14ac:dyDescent="0.3">
      <c r="A5" s="14" t="s">
        <v>18</v>
      </c>
      <c r="B5" s="20">
        <v>26885</v>
      </c>
      <c r="C5" s="18"/>
      <c r="D5" s="11"/>
    </row>
    <row r="6" spans="1:10" x14ac:dyDescent="0.3">
      <c r="A6" s="12" t="s">
        <v>19</v>
      </c>
      <c r="B6" s="20">
        <v>0</v>
      </c>
      <c r="C6" s="18"/>
      <c r="D6" s="6"/>
      <c r="E6" s="29"/>
    </row>
    <row r="7" spans="1:10" x14ac:dyDescent="0.3">
      <c r="A7" s="12" t="s">
        <v>20</v>
      </c>
      <c r="B7" s="20">
        <v>25103</v>
      </c>
      <c r="C7" s="19">
        <f>B7/B5</f>
        <v>0.93371768644225406</v>
      </c>
      <c r="D7" s="6"/>
      <c r="E7" s="29"/>
    </row>
    <row r="8" spans="1:10" ht="29.4" thickBot="1" x14ac:dyDescent="0.35">
      <c r="A8" s="12" t="s">
        <v>21</v>
      </c>
      <c r="B8" s="20">
        <v>26662</v>
      </c>
      <c r="C8" s="19">
        <f>B8/B5</f>
        <v>0.99170541193974338</v>
      </c>
      <c r="D8" s="7"/>
      <c r="E8" s="29"/>
    </row>
    <row r="9" spans="1:10" ht="42" thickBot="1" x14ac:dyDescent="0.35">
      <c r="A9" s="16"/>
      <c r="B9" s="8"/>
      <c r="C9" s="17" t="s">
        <v>77</v>
      </c>
      <c r="D9" s="17" t="s">
        <v>78</v>
      </c>
      <c r="E9" s="40"/>
      <c r="G9" s="208"/>
      <c r="H9" s="209"/>
      <c r="I9" s="209"/>
      <c r="J9" s="210"/>
    </row>
    <row r="10" spans="1:10" ht="15.6" x14ac:dyDescent="0.3">
      <c r="A10" s="14" t="s">
        <v>22</v>
      </c>
      <c r="B10" s="10">
        <f>B11+B12</f>
        <v>129.375</v>
      </c>
      <c r="C10" s="10">
        <f>C11+C12</f>
        <v>11.603000000000002</v>
      </c>
      <c r="D10" s="10">
        <f t="shared" ref="D10" si="0">D11+D12</f>
        <v>50.905000000000001</v>
      </c>
      <c r="E10" s="29"/>
    </row>
    <row r="11" spans="1:10" x14ac:dyDescent="0.3">
      <c r="A11" s="12" t="s">
        <v>23</v>
      </c>
      <c r="B11" s="53">
        <v>123.1</v>
      </c>
      <c r="C11" s="53">
        <v>11.457000000000001</v>
      </c>
      <c r="D11" s="53">
        <v>50.905000000000001</v>
      </c>
      <c r="E11" s="29"/>
    </row>
    <row r="12" spans="1:10" x14ac:dyDescent="0.3">
      <c r="A12" s="12" t="s">
        <v>24</v>
      </c>
      <c r="B12" s="53">
        <v>6.2750000000000004</v>
      </c>
      <c r="C12" s="53">
        <v>0.14599999999999999</v>
      </c>
      <c r="D12" s="20">
        <v>0</v>
      </c>
      <c r="E12" s="29"/>
    </row>
    <row r="13" spans="1:10" ht="15.6" x14ac:dyDescent="0.3">
      <c r="A13" s="15" t="s">
        <v>25</v>
      </c>
      <c r="B13" s="20">
        <v>14</v>
      </c>
      <c r="C13" s="18"/>
      <c r="D13" s="18"/>
      <c r="E13" s="29"/>
    </row>
    <row r="14" spans="1:10" x14ac:dyDescent="0.3">
      <c r="A14" s="9" t="s">
        <v>26</v>
      </c>
      <c r="B14" s="20">
        <v>0</v>
      </c>
      <c r="C14" s="18"/>
      <c r="D14" s="18"/>
      <c r="E14" s="29"/>
    </row>
    <row r="15" spans="1:10" x14ac:dyDescent="0.3">
      <c r="A15" s="13" t="s">
        <v>27</v>
      </c>
      <c r="B15" s="20">
        <v>9</v>
      </c>
      <c r="C15" s="18"/>
      <c r="D15" s="18"/>
      <c r="E15" s="29"/>
    </row>
    <row r="16" spans="1:10" ht="15.6" x14ac:dyDescent="0.3">
      <c r="A16" s="115" t="s">
        <v>66</v>
      </c>
      <c r="B16" s="39">
        <v>3</v>
      </c>
      <c r="C16" s="41"/>
      <c r="D16" s="41"/>
      <c r="E16" s="40"/>
    </row>
    <row r="17" spans="1:8" ht="15.6" x14ac:dyDescent="0.3">
      <c r="A17" s="14" t="s">
        <v>115</v>
      </c>
      <c r="B17" s="62">
        <v>0.122</v>
      </c>
      <c r="C17" s="41"/>
      <c r="D17" s="41"/>
      <c r="E17" s="40"/>
    </row>
    <row r="18" spans="1:8" ht="45.6" customHeight="1" x14ac:dyDescent="0.3">
      <c r="A18" s="64" t="s">
        <v>79</v>
      </c>
      <c r="B18" s="116">
        <v>18</v>
      </c>
      <c r="C18" s="18"/>
      <c r="D18" s="18"/>
      <c r="E18" s="29"/>
    </row>
    <row r="19" spans="1:8" ht="62.4" x14ac:dyDescent="0.3">
      <c r="A19" s="21" t="s">
        <v>122</v>
      </c>
      <c r="B19" s="109">
        <v>0.12</v>
      </c>
      <c r="C19" s="18"/>
      <c r="D19" s="18"/>
      <c r="E19" s="29"/>
    </row>
    <row r="20" spans="1:8" ht="54.6" customHeight="1" x14ac:dyDescent="0.3">
      <c r="A20" s="21" t="s">
        <v>72</v>
      </c>
      <c r="B20" s="23">
        <v>1</v>
      </c>
      <c r="C20" s="41"/>
      <c r="D20" s="41"/>
      <c r="E20" s="40"/>
    </row>
    <row r="21" spans="1:8" ht="31.2" x14ac:dyDescent="0.3">
      <c r="A21" s="64" t="s">
        <v>73</v>
      </c>
      <c r="B21" s="65">
        <v>1249869</v>
      </c>
      <c r="C21" s="18"/>
      <c r="D21" s="18"/>
      <c r="E21" s="29"/>
    </row>
    <row r="22" spans="1:8" ht="109.2" x14ac:dyDescent="0.3">
      <c r="A22" s="21" t="s">
        <v>86</v>
      </c>
      <c r="B22" s="22" t="s">
        <v>145</v>
      </c>
      <c r="C22" s="18"/>
      <c r="D22" s="18"/>
    </row>
    <row r="23" spans="1:8" ht="15.6" x14ac:dyDescent="0.3">
      <c r="A23" s="204" t="s">
        <v>57</v>
      </c>
      <c r="B23" s="204"/>
      <c r="C23" s="204"/>
      <c r="D23" s="204"/>
    </row>
    <row r="24" spans="1:8" ht="31.2" x14ac:dyDescent="0.3">
      <c r="A24" s="14" t="s">
        <v>58</v>
      </c>
      <c r="B24" s="20">
        <v>25802</v>
      </c>
      <c r="C24" s="18"/>
      <c r="D24" s="11"/>
    </row>
    <row r="25" spans="1:8" x14ac:dyDescent="0.3">
      <c r="A25" s="12" t="s">
        <v>19</v>
      </c>
      <c r="B25" s="20">
        <v>0</v>
      </c>
      <c r="C25" s="18"/>
      <c r="D25" s="6"/>
    </row>
    <row r="26" spans="1:8" x14ac:dyDescent="0.3">
      <c r="A26" s="12" t="s">
        <v>20</v>
      </c>
      <c r="B26" s="20">
        <v>24334</v>
      </c>
      <c r="C26" s="19">
        <f>B26/B24</f>
        <v>0.94310518564452372</v>
      </c>
      <c r="D26" s="6"/>
      <c r="H26" t="s">
        <v>74</v>
      </c>
    </row>
    <row r="27" spans="1:8" ht="28.8" x14ac:dyDescent="0.3">
      <c r="A27" s="12" t="s">
        <v>21</v>
      </c>
      <c r="B27" s="20">
        <v>25709</v>
      </c>
      <c r="C27" s="19">
        <f>B27/B24</f>
        <v>0.99639562824587247</v>
      </c>
      <c r="D27" s="7"/>
    </row>
    <row r="28" spans="1:8" ht="41.4" x14ac:dyDescent="0.3">
      <c r="A28" s="16"/>
      <c r="B28" s="8"/>
      <c r="C28" s="17" t="s">
        <v>77</v>
      </c>
      <c r="D28" s="17" t="s">
        <v>78</v>
      </c>
      <c r="E28" s="40"/>
    </row>
    <row r="29" spans="1:8" ht="19.2" customHeight="1" x14ac:dyDescent="0.3">
      <c r="A29" s="14" t="s">
        <v>59</v>
      </c>
      <c r="B29" s="39">
        <v>134813</v>
      </c>
      <c r="C29" s="39">
        <v>10.27</v>
      </c>
      <c r="D29" s="39">
        <v>35.015000000000001</v>
      </c>
    </row>
    <row r="30" spans="1:8" ht="19.2" customHeight="1" x14ac:dyDescent="0.3">
      <c r="A30" s="14" t="s">
        <v>66</v>
      </c>
      <c r="B30" s="39">
        <v>25</v>
      </c>
      <c r="C30" s="41"/>
      <c r="D30" s="42"/>
      <c r="E30" s="43"/>
    </row>
    <row r="31" spans="1:8" ht="37.200000000000003" customHeight="1" x14ac:dyDescent="0.3">
      <c r="A31" s="14" t="s">
        <v>116</v>
      </c>
      <c r="B31" s="114">
        <v>8.9599999999999999E-2</v>
      </c>
      <c r="C31" s="41"/>
      <c r="D31" s="42"/>
      <c r="E31" s="43"/>
    </row>
    <row r="32" spans="1:8" ht="45" customHeight="1" x14ac:dyDescent="0.3">
      <c r="A32" s="38" t="s">
        <v>61</v>
      </c>
      <c r="B32" s="25" t="s">
        <v>30</v>
      </c>
      <c r="C32" s="25" t="s">
        <v>31</v>
      </c>
      <c r="D32" s="25" t="s">
        <v>33</v>
      </c>
      <c r="E32" s="25" t="s">
        <v>146</v>
      </c>
      <c r="F32" s="25" t="s">
        <v>34</v>
      </c>
      <c r="G32" s="25" t="s">
        <v>46</v>
      </c>
      <c r="H32" s="25" t="s">
        <v>63</v>
      </c>
    </row>
    <row r="33" spans="1:11" x14ac:dyDescent="0.3">
      <c r="A33" s="67" t="s">
        <v>150</v>
      </c>
      <c r="B33" s="69" t="s">
        <v>126</v>
      </c>
      <c r="C33" s="69">
        <v>2009</v>
      </c>
      <c r="D33" s="70">
        <v>25</v>
      </c>
      <c r="E33" s="70">
        <v>149307</v>
      </c>
      <c r="F33" s="71">
        <v>0.6</v>
      </c>
      <c r="G33" s="71">
        <v>0.46</v>
      </c>
      <c r="H33" s="105">
        <v>54096.739130434784</v>
      </c>
      <c r="K33" s="104"/>
    </row>
    <row r="34" spans="1:11" x14ac:dyDescent="0.3">
      <c r="A34" s="67" t="s">
        <v>128</v>
      </c>
      <c r="B34" s="69" t="s">
        <v>126</v>
      </c>
      <c r="C34" s="69">
        <v>2009</v>
      </c>
      <c r="D34" s="69">
        <v>25</v>
      </c>
      <c r="E34" s="70">
        <v>57344</v>
      </c>
      <c r="F34" s="72">
        <v>0.6</v>
      </c>
      <c r="G34" s="72">
        <v>0.52</v>
      </c>
      <c r="H34" s="74">
        <v>18171.128979082016</v>
      </c>
      <c r="K34" s="104"/>
    </row>
    <row r="35" spans="1:11" x14ac:dyDescent="0.3">
      <c r="A35" s="67" t="s">
        <v>130</v>
      </c>
      <c r="B35" s="69" t="s">
        <v>126</v>
      </c>
      <c r="C35" s="69">
        <v>2009</v>
      </c>
      <c r="D35" s="69">
        <v>25</v>
      </c>
      <c r="E35" s="70">
        <v>72353</v>
      </c>
      <c r="F35" s="72">
        <v>0.6</v>
      </c>
      <c r="G35" s="72">
        <v>0.56000000000000005</v>
      </c>
      <c r="H35" s="74">
        <v>22927.171020917987</v>
      </c>
      <c r="K35" s="104"/>
    </row>
    <row r="36" spans="1:11" x14ac:dyDescent="0.3">
      <c r="A36" s="67" t="s">
        <v>131</v>
      </c>
      <c r="B36" s="69" t="s">
        <v>126</v>
      </c>
      <c r="C36" s="69">
        <v>2009</v>
      </c>
      <c r="D36" s="69">
        <v>25</v>
      </c>
      <c r="E36" s="70">
        <v>46013</v>
      </c>
      <c r="F36" s="72">
        <v>0.6</v>
      </c>
      <c r="G36" s="72">
        <v>0.5</v>
      </c>
      <c r="H36" s="74">
        <v>16644.285631308241</v>
      </c>
      <c r="K36" s="104"/>
    </row>
    <row r="37" spans="1:11" x14ac:dyDescent="0.3">
      <c r="A37" s="67" t="s">
        <v>132</v>
      </c>
      <c r="B37" s="69" t="s">
        <v>126</v>
      </c>
      <c r="C37" s="69">
        <v>2009</v>
      </c>
      <c r="D37" s="69">
        <v>25</v>
      </c>
      <c r="E37" s="70">
        <v>114283</v>
      </c>
      <c r="F37" s="72">
        <v>0.6</v>
      </c>
      <c r="G37" s="72">
        <v>0.42</v>
      </c>
      <c r="H37" s="74">
        <v>41339.597392102231</v>
      </c>
      <c r="K37" s="104"/>
    </row>
    <row r="38" spans="1:11" x14ac:dyDescent="0.3">
      <c r="A38" s="67" t="s">
        <v>133</v>
      </c>
      <c r="B38" s="69" t="s">
        <v>126</v>
      </c>
      <c r="C38" s="69">
        <v>2009</v>
      </c>
      <c r="D38" s="69">
        <v>25</v>
      </c>
      <c r="E38" s="70">
        <v>77290</v>
      </c>
      <c r="F38" s="72">
        <v>0.6</v>
      </c>
      <c r="G38" s="72">
        <v>0.55000000000000004</v>
      </c>
      <c r="H38" s="74">
        <v>27958.116976589532</v>
      </c>
    </row>
    <row r="39" spans="1:11" x14ac:dyDescent="0.3">
      <c r="A39" s="67" t="s">
        <v>134</v>
      </c>
      <c r="B39" s="69" t="s">
        <v>126</v>
      </c>
      <c r="C39" s="69">
        <v>2009</v>
      </c>
      <c r="D39" s="69">
        <v>25</v>
      </c>
      <c r="E39" s="70">
        <v>226717</v>
      </c>
      <c r="F39" s="72">
        <v>0.6</v>
      </c>
      <c r="G39" s="72">
        <v>0.54</v>
      </c>
      <c r="H39" s="74">
        <v>60352.855038651636</v>
      </c>
    </row>
    <row r="40" spans="1:11" x14ac:dyDescent="0.3">
      <c r="A40" s="67" t="s">
        <v>135</v>
      </c>
      <c r="B40" s="69" t="s">
        <v>126</v>
      </c>
      <c r="C40" s="69">
        <v>2009</v>
      </c>
      <c r="D40" s="69">
        <v>25</v>
      </c>
      <c r="E40" s="70">
        <v>66311</v>
      </c>
      <c r="F40" s="72">
        <v>0.6</v>
      </c>
      <c r="G40" s="73">
        <v>0.52</v>
      </c>
      <c r="H40" s="74">
        <v>17652.219156340409</v>
      </c>
    </row>
    <row r="41" spans="1:11" x14ac:dyDescent="0.3">
      <c r="A41" s="67" t="s">
        <v>136</v>
      </c>
      <c r="B41" s="69" t="s">
        <v>126</v>
      </c>
      <c r="C41" s="69">
        <v>2009</v>
      </c>
      <c r="D41" s="69">
        <v>25</v>
      </c>
      <c r="E41" s="70">
        <v>115881</v>
      </c>
      <c r="F41" s="72">
        <v>0.6</v>
      </c>
      <c r="G41" s="72">
        <v>0.5</v>
      </c>
      <c r="H41" s="74">
        <v>30847.925805007962</v>
      </c>
    </row>
    <row r="42" spans="1:11" x14ac:dyDescent="0.3">
      <c r="A42" s="67" t="s">
        <v>137</v>
      </c>
      <c r="B42" s="69" t="s">
        <v>126</v>
      </c>
      <c r="C42" s="69">
        <v>2009</v>
      </c>
      <c r="D42" s="69">
        <v>25</v>
      </c>
      <c r="E42" s="70">
        <v>88593</v>
      </c>
      <c r="F42" s="72">
        <v>0.6</v>
      </c>
      <c r="G42" s="72">
        <v>0.44</v>
      </c>
      <c r="H42" s="74">
        <v>29423.66</v>
      </c>
    </row>
    <row r="43" spans="1:11" x14ac:dyDescent="0.3">
      <c r="A43" s="67" t="s">
        <v>138</v>
      </c>
      <c r="B43" s="69" t="s">
        <v>126</v>
      </c>
      <c r="C43" s="69">
        <v>2009</v>
      </c>
      <c r="D43" s="69">
        <v>25</v>
      </c>
      <c r="E43" s="69">
        <v>0</v>
      </c>
      <c r="F43" s="72">
        <v>0.6</v>
      </c>
      <c r="G43" s="72">
        <v>0.48</v>
      </c>
      <c r="H43" s="74">
        <v>5242.66</v>
      </c>
    </row>
    <row r="44" spans="1:11" ht="57.6" x14ac:dyDescent="0.3">
      <c r="A44" s="38" t="s">
        <v>65</v>
      </c>
      <c r="B44" s="25" t="s">
        <v>30</v>
      </c>
      <c r="C44" s="25" t="s">
        <v>31</v>
      </c>
      <c r="D44" s="25" t="s">
        <v>33</v>
      </c>
      <c r="E44" s="25" t="s">
        <v>67</v>
      </c>
      <c r="F44" s="25" t="s">
        <v>34</v>
      </c>
      <c r="G44" s="25" t="s">
        <v>46</v>
      </c>
      <c r="H44" s="25" t="s">
        <v>64</v>
      </c>
    </row>
    <row r="45" spans="1:11" ht="24" x14ac:dyDescent="0.3">
      <c r="A45" s="67" t="s">
        <v>129</v>
      </c>
      <c r="B45" s="69" t="s">
        <v>126</v>
      </c>
      <c r="C45" s="69">
        <v>2009</v>
      </c>
      <c r="D45" s="69">
        <v>25</v>
      </c>
      <c r="E45" s="70">
        <f>SUM(E33:E43)</f>
        <v>1014092</v>
      </c>
      <c r="F45" s="71">
        <v>0.5</v>
      </c>
      <c r="G45" s="71">
        <v>0.41</v>
      </c>
      <c r="H45" s="106">
        <v>341708</v>
      </c>
      <c r="I45" s="29"/>
      <c r="J45" s="76"/>
    </row>
    <row r="46" spans="1:11" ht="57.6" x14ac:dyDescent="0.3">
      <c r="A46" s="68" t="s">
        <v>60</v>
      </c>
      <c r="B46" s="25" t="s">
        <v>30</v>
      </c>
      <c r="C46" s="25" t="s">
        <v>31</v>
      </c>
      <c r="D46" s="25" t="s">
        <v>62</v>
      </c>
      <c r="E46" s="25" t="s">
        <v>34</v>
      </c>
      <c r="F46" s="25" t="s">
        <v>46</v>
      </c>
      <c r="G46" s="25" t="s">
        <v>68</v>
      </c>
    </row>
    <row r="47" spans="1:11" ht="24" x14ac:dyDescent="0.3">
      <c r="A47" s="67" t="s">
        <v>129</v>
      </c>
      <c r="B47" s="107" t="s">
        <v>126</v>
      </c>
      <c r="C47" s="107">
        <v>2009</v>
      </c>
      <c r="D47" s="107">
        <v>4000</v>
      </c>
      <c r="E47" s="108">
        <v>0.3</v>
      </c>
      <c r="F47" s="108">
        <v>0.2</v>
      </c>
      <c r="G47" s="66">
        <v>3452</v>
      </c>
      <c r="H47" s="26"/>
      <c r="J47" s="76"/>
    </row>
    <row r="48" spans="1:11" x14ac:dyDescent="0.3">
      <c r="H48" s="75"/>
    </row>
    <row r="50" spans="8:8" x14ac:dyDescent="0.3">
      <c r="H50" s="76"/>
    </row>
  </sheetData>
  <mergeCells count="4">
    <mergeCell ref="A23:D23"/>
    <mergeCell ref="B1:D1"/>
    <mergeCell ref="A3:D3"/>
    <mergeCell ref="G9:J9"/>
  </mergeCells>
  <phoneticPr fontId="22" type="noConversion"/>
  <pageMargins left="0.70866141732283472" right="0.70866141732283472" top="0.74803149606299213" bottom="0.74803149606299213" header="0.31496062992125984" footer="0.31496062992125984"/>
  <pageSetup paperSize="9" scale="75" orientation="landscape" r:id="rId1"/>
  <rowBreaks count="1" manualBreakCount="1">
    <brk id="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0"/>
  <sheetViews>
    <sheetView view="pageBreakPreview" topLeftCell="A8" zoomScale="60" zoomScaleNormal="90" workbookViewId="0">
      <selection activeCell="G9" sqref="G9"/>
    </sheetView>
  </sheetViews>
  <sheetFormatPr defaultRowHeight="14.4" x14ac:dyDescent="0.3"/>
  <cols>
    <col min="1" max="1" width="29.44140625" style="1" customWidth="1"/>
    <col min="2" max="2" width="20.88671875" customWidth="1"/>
    <col min="3" max="3" width="24.44140625" customWidth="1"/>
    <col min="4" max="4" width="20.5546875" customWidth="1"/>
    <col min="5" max="7" width="12.6640625" customWidth="1"/>
    <col min="8" max="8" width="15.5546875" customWidth="1"/>
    <col min="9" max="10" width="12.6640625" customWidth="1"/>
    <col min="11" max="11" width="14" customWidth="1"/>
    <col min="12" max="12" width="42.44140625" customWidth="1"/>
    <col min="13" max="13" width="22.5546875" customWidth="1"/>
  </cols>
  <sheetData>
    <row r="1" spans="1:11" ht="49.5" customHeight="1" thickBot="1" x14ac:dyDescent="0.35">
      <c r="A1" s="93" t="s">
        <v>121</v>
      </c>
      <c r="B1" s="211" t="str">
        <f>Ūdenssaimniec_ESOŠS_VĒRTĒJUMS!B1</f>
        <v>VALMIERAS PILSĒTA</v>
      </c>
      <c r="C1" s="212"/>
      <c r="D1" s="212"/>
      <c r="E1" s="94"/>
      <c r="F1" s="85"/>
      <c r="G1" s="80"/>
      <c r="H1" s="80"/>
      <c r="I1" s="80"/>
      <c r="J1" s="80"/>
      <c r="K1" s="80"/>
    </row>
    <row r="2" spans="1:11" ht="21.75" customHeight="1" x14ac:dyDescent="0.3">
      <c r="A2" s="95"/>
      <c r="B2" s="96"/>
      <c r="C2" s="96"/>
      <c r="D2" s="96"/>
      <c r="E2" s="96"/>
      <c r="F2" s="80"/>
      <c r="G2" s="80"/>
      <c r="H2" s="80"/>
      <c r="I2" s="80"/>
      <c r="J2" s="80"/>
      <c r="K2" s="80"/>
    </row>
    <row r="3" spans="1:11" s="2" customFormat="1" ht="18" customHeight="1" x14ac:dyDescent="0.3">
      <c r="A3" s="207" t="s">
        <v>28</v>
      </c>
      <c r="B3" s="207"/>
      <c r="C3" s="207"/>
      <c r="D3" s="207"/>
      <c r="E3" s="50"/>
      <c r="F3" s="97"/>
      <c r="G3" s="97"/>
      <c r="H3" s="97"/>
      <c r="I3" s="97"/>
      <c r="J3" s="97"/>
      <c r="K3" s="97"/>
    </row>
    <row r="4" spans="1:11" ht="29.4" customHeight="1" x14ac:dyDescent="0.3">
      <c r="A4" s="14" t="s">
        <v>36</v>
      </c>
      <c r="B4" s="103">
        <v>1240224</v>
      </c>
      <c r="C4" s="77"/>
      <c r="D4" s="78"/>
      <c r="E4" s="79"/>
      <c r="F4" s="80"/>
      <c r="G4" s="80"/>
      <c r="H4" s="80"/>
      <c r="I4" s="80"/>
      <c r="J4" s="80"/>
      <c r="K4" s="80"/>
    </row>
    <row r="5" spans="1:11" ht="46.8" x14ac:dyDescent="0.3">
      <c r="A5" s="98" t="s">
        <v>29</v>
      </c>
      <c r="B5" s="103">
        <v>656139</v>
      </c>
      <c r="C5" s="81">
        <f>B5/B4</f>
        <v>0.52904878473566064</v>
      </c>
      <c r="D5" s="82"/>
      <c r="E5" s="83"/>
      <c r="F5" s="80"/>
      <c r="G5" s="80"/>
      <c r="H5" s="80"/>
      <c r="I5" s="80"/>
      <c r="J5" s="80"/>
      <c r="K5" s="80"/>
    </row>
    <row r="6" spans="1:11" ht="31.2" x14ac:dyDescent="0.3">
      <c r="A6" s="98" t="s">
        <v>75</v>
      </c>
      <c r="B6" s="103">
        <v>3890</v>
      </c>
      <c r="C6" s="84">
        <f>B6/B4</f>
        <v>3.1365301751941584E-3</v>
      </c>
      <c r="D6" s="82"/>
      <c r="E6" s="83"/>
      <c r="F6" s="85"/>
      <c r="G6" s="80"/>
      <c r="H6" s="80"/>
      <c r="I6" s="80"/>
      <c r="J6" s="80"/>
      <c r="K6" s="80"/>
    </row>
    <row r="7" spans="1:11" ht="78" x14ac:dyDescent="0.3">
      <c r="A7" s="38" t="s">
        <v>80</v>
      </c>
      <c r="B7" s="86" t="s">
        <v>30</v>
      </c>
      <c r="C7" s="86" t="s">
        <v>31</v>
      </c>
      <c r="D7" s="86" t="s">
        <v>33</v>
      </c>
      <c r="E7" s="86" t="s">
        <v>117</v>
      </c>
      <c r="F7" s="86" t="s">
        <v>35</v>
      </c>
      <c r="G7" s="86" t="s">
        <v>151</v>
      </c>
      <c r="H7" s="86" t="s">
        <v>152</v>
      </c>
      <c r="I7" s="86" t="s">
        <v>37</v>
      </c>
      <c r="J7" s="86" t="s">
        <v>44</v>
      </c>
      <c r="K7" s="86" t="s">
        <v>45</v>
      </c>
    </row>
    <row r="8" spans="1:11" s="27" customFormat="1" ht="47.25" customHeight="1" x14ac:dyDescent="0.3">
      <c r="A8" s="99" t="s">
        <v>127</v>
      </c>
      <c r="B8" s="111" t="s">
        <v>126</v>
      </c>
      <c r="C8" s="111">
        <v>2009</v>
      </c>
      <c r="D8" s="112">
        <v>12000</v>
      </c>
      <c r="E8" s="112">
        <v>56000</v>
      </c>
      <c r="F8" s="112">
        <v>1412704</v>
      </c>
      <c r="G8" s="112">
        <v>32</v>
      </c>
      <c r="H8" s="112">
        <v>25</v>
      </c>
      <c r="I8" s="112">
        <v>1137503</v>
      </c>
      <c r="J8" s="112">
        <v>3482.3</v>
      </c>
      <c r="K8" s="112" t="s">
        <v>239</v>
      </c>
    </row>
    <row r="9" spans="1:11" s="27" customFormat="1" ht="162.75" customHeight="1" x14ac:dyDescent="0.3">
      <c r="A9" s="102" t="s">
        <v>124</v>
      </c>
      <c r="B9" s="113" t="s">
        <v>153</v>
      </c>
      <c r="C9" s="87"/>
      <c r="D9" s="87"/>
      <c r="E9" s="87"/>
      <c r="F9" s="87"/>
      <c r="G9" s="87"/>
      <c r="H9" s="87"/>
      <c r="I9" s="87"/>
      <c r="J9" s="88"/>
      <c r="K9" s="88"/>
    </row>
    <row r="10" spans="1:11" s="27" customFormat="1" ht="15.6" x14ac:dyDescent="0.3">
      <c r="A10" s="87"/>
      <c r="B10" s="87"/>
      <c r="C10" s="87"/>
      <c r="D10" s="87"/>
      <c r="E10" s="87"/>
      <c r="F10" s="87"/>
      <c r="G10" s="87"/>
      <c r="H10" s="87"/>
      <c r="I10" s="87"/>
      <c r="J10" s="88"/>
      <c r="K10" s="88"/>
    </row>
    <row r="11" spans="1:11" ht="46.95" customHeight="1" x14ac:dyDescent="0.3">
      <c r="A11" s="86" t="s">
        <v>32</v>
      </c>
      <c r="B11" s="86" t="s">
        <v>69</v>
      </c>
      <c r="C11" s="86" t="s">
        <v>118</v>
      </c>
      <c r="D11" s="86" t="s">
        <v>38</v>
      </c>
      <c r="E11" s="87"/>
      <c r="F11" s="89"/>
      <c r="G11" s="80"/>
      <c r="H11" s="80"/>
      <c r="I11" s="80"/>
      <c r="J11" s="80"/>
      <c r="K11" s="80"/>
    </row>
    <row r="12" spans="1:11" ht="15.6" x14ac:dyDescent="0.3">
      <c r="A12" s="213" t="s">
        <v>127</v>
      </c>
      <c r="B12" s="90" t="s">
        <v>39</v>
      </c>
      <c r="C12" s="101">
        <v>480.83</v>
      </c>
      <c r="D12" s="101">
        <v>2.59</v>
      </c>
      <c r="E12" s="91"/>
      <c r="F12" s="89"/>
      <c r="G12" s="80"/>
      <c r="H12" s="80"/>
      <c r="I12" s="80"/>
      <c r="J12" s="80"/>
      <c r="K12" s="80"/>
    </row>
    <row r="13" spans="1:11" ht="15.6" x14ac:dyDescent="0.3">
      <c r="A13" s="214"/>
      <c r="B13" s="90" t="s">
        <v>40</v>
      </c>
      <c r="C13" s="101">
        <v>952.75</v>
      </c>
      <c r="D13" s="101">
        <v>29.58</v>
      </c>
      <c r="E13" s="91"/>
      <c r="F13" s="89"/>
      <c r="G13" s="80"/>
      <c r="H13" s="80"/>
      <c r="I13" s="80"/>
      <c r="J13" s="80"/>
      <c r="K13" s="80"/>
    </row>
    <row r="14" spans="1:11" ht="15.6" x14ac:dyDescent="0.3">
      <c r="A14" s="214"/>
      <c r="B14" s="90" t="s">
        <v>41</v>
      </c>
      <c r="C14" s="101">
        <v>542.5</v>
      </c>
      <c r="D14" s="101">
        <v>4.51</v>
      </c>
      <c r="E14" s="91"/>
      <c r="F14" s="89"/>
      <c r="G14" s="80"/>
      <c r="H14" s="80"/>
      <c r="I14" s="80"/>
      <c r="J14" s="80"/>
      <c r="K14" s="80"/>
    </row>
    <row r="15" spans="1:11" ht="15.6" x14ac:dyDescent="0.3">
      <c r="A15" s="214"/>
      <c r="B15" s="90" t="s">
        <v>42</v>
      </c>
      <c r="C15" s="101">
        <v>83.03</v>
      </c>
      <c r="D15" s="101">
        <v>3.74</v>
      </c>
      <c r="E15" s="91"/>
      <c r="F15" s="89"/>
      <c r="G15" s="80"/>
      <c r="H15" s="80"/>
      <c r="I15" s="80"/>
      <c r="J15" s="80"/>
      <c r="K15" s="80"/>
    </row>
    <row r="16" spans="1:11" ht="15.6" x14ac:dyDescent="0.3">
      <c r="A16" s="214"/>
      <c r="B16" s="90" t="s">
        <v>43</v>
      </c>
      <c r="C16" s="101">
        <v>16.96</v>
      </c>
      <c r="D16" s="101">
        <v>1.65</v>
      </c>
      <c r="E16" s="91"/>
      <c r="F16" s="89"/>
      <c r="G16" s="80"/>
      <c r="H16" s="80"/>
      <c r="I16" s="80"/>
      <c r="J16" s="80"/>
      <c r="K16" s="80"/>
    </row>
    <row r="17" spans="1:11" ht="31.2" x14ac:dyDescent="0.3">
      <c r="A17" s="215"/>
      <c r="B17" s="92" t="s">
        <v>119</v>
      </c>
      <c r="C17" s="110">
        <v>30299</v>
      </c>
      <c r="D17" s="77"/>
      <c r="E17" s="91"/>
      <c r="F17" s="89"/>
      <c r="G17" s="80"/>
      <c r="H17" s="80"/>
      <c r="I17" s="80"/>
      <c r="J17" s="80"/>
      <c r="K17" s="80"/>
    </row>
    <row r="18" spans="1:11" ht="15.6" x14ac:dyDescent="0.3">
      <c r="A18" s="100"/>
      <c r="B18" s="80"/>
      <c r="C18" s="80"/>
      <c r="D18" s="80"/>
      <c r="E18" s="80"/>
      <c r="F18" s="80"/>
      <c r="G18" s="80"/>
      <c r="H18" s="80"/>
      <c r="I18" s="80"/>
      <c r="J18" s="80"/>
      <c r="K18" s="80"/>
    </row>
    <row r="19" spans="1:11" ht="15.6" x14ac:dyDescent="0.3">
      <c r="A19" s="100"/>
      <c r="B19" s="80"/>
      <c r="C19" s="80"/>
      <c r="D19" s="80"/>
      <c r="E19" s="80"/>
      <c r="F19" s="80"/>
      <c r="G19" s="80"/>
      <c r="H19" s="80"/>
      <c r="I19" s="80"/>
      <c r="J19" s="80"/>
      <c r="K19" s="80"/>
    </row>
    <row r="20" spans="1:11" ht="15.6" x14ac:dyDescent="0.3">
      <c r="A20" s="100"/>
      <c r="B20" s="80"/>
      <c r="C20" s="80"/>
      <c r="D20" s="80"/>
      <c r="E20" s="80"/>
      <c r="F20" s="80"/>
      <c r="G20" s="80"/>
      <c r="H20" s="80"/>
      <c r="I20" s="80"/>
      <c r="J20" s="80"/>
      <c r="K20" s="80"/>
    </row>
  </sheetData>
  <mergeCells count="3">
    <mergeCell ref="B1:D1"/>
    <mergeCell ref="A3:D3"/>
    <mergeCell ref="A12:A17"/>
  </mergeCells>
  <pageMargins left="0.70866141732283472" right="0.70866141732283472" top="0.74803149606299213" bottom="0.74803149606299213" header="0.31496062992125984" footer="0.31496062992125984"/>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topLeftCell="A9" zoomScale="60" zoomScaleNormal="90" workbookViewId="0">
      <selection activeCell="D20" sqref="D20"/>
    </sheetView>
  </sheetViews>
  <sheetFormatPr defaultRowHeight="14.4" x14ac:dyDescent="0.3"/>
  <cols>
    <col min="1" max="1" width="53.44140625" style="1"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5" t="s">
        <v>121</v>
      </c>
      <c r="B1" s="216" t="str">
        <f>Ūdenssaimniec_ESOŠS_VĒRTĒJUMS!B1</f>
        <v>VALMIERAS PILSĒTA</v>
      </c>
      <c r="C1" s="217"/>
      <c r="D1" s="40"/>
    </row>
    <row r="2" spans="1:4" ht="21.75" customHeight="1" x14ac:dyDescent="0.3">
      <c r="A2" s="3"/>
      <c r="B2" s="4"/>
      <c r="C2" s="4"/>
    </row>
    <row r="3" spans="1:4" s="2" customFormat="1" ht="18" customHeight="1" x14ac:dyDescent="0.3">
      <c r="A3" s="207" t="s">
        <v>51</v>
      </c>
      <c r="B3" s="207"/>
      <c r="C3" s="207"/>
    </row>
    <row r="4" spans="1:4" s="31" customFormat="1" ht="30" customHeight="1" x14ac:dyDescent="0.3">
      <c r="A4" s="32" t="s">
        <v>50</v>
      </c>
      <c r="B4" s="33" t="s">
        <v>125</v>
      </c>
      <c r="C4" s="18"/>
    </row>
    <row r="5" spans="1:4" s="31" customFormat="1" ht="30" customHeight="1" x14ac:dyDescent="0.3">
      <c r="A5" s="32" t="s">
        <v>140</v>
      </c>
      <c r="B5" s="20">
        <v>12967144</v>
      </c>
      <c r="C5" s="18"/>
    </row>
    <row r="6" spans="1:4" s="31" customFormat="1" ht="48" customHeight="1" x14ac:dyDescent="0.3">
      <c r="A6" s="32" t="s">
        <v>89</v>
      </c>
      <c r="B6" s="20">
        <v>601212</v>
      </c>
      <c r="C6" s="232"/>
      <c r="D6" s="30"/>
    </row>
    <row r="7" spans="1:4" s="31" customFormat="1" ht="30" customHeight="1" x14ac:dyDescent="0.3">
      <c r="A7" s="32" t="s">
        <v>88</v>
      </c>
      <c r="B7" s="231">
        <v>50715</v>
      </c>
      <c r="C7" s="234" t="s">
        <v>237</v>
      </c>
      <c r="D7" s="30"/>
    </row>
    <row r="8" spans="1:4" s="31" customFormat="1" ht="28.8" x14ac:dyDescent="0.3">
      <c r="A8" s="32" t="s">
        <v>70</v>
      </c>
      <c r="B8" s="235">
        <v>1</v>
      </c>
      <c r="C8" s="233"/>
      <c r="D8" s="30"/>
    </row>
    <row r="9" spans="1:4" s="31" customFormat="1" x14ac:dyDescent="0.3">
      <c r="A9" s="36"/>
      <c r="B9" s="37"/>
      <c r="C9" s="37"/>
      <c r="D9" s="30"/>
    </row>
    <row r="10" spans="1:4" ht="43.8" customHeight="1" x14ac:dyDescent="0.3">
      <c r="A10" s="28" t="s">
        <v>47</v>
      </c>
      <c r="B10" s="54">
        <v>1.05</v>
      </c>
      <c r="C10" s="234" t="s">
        <v>141</v>
      </c>
      <c r="D10" s="29"/>
    </row>
    <row r="11" spans="1:4" x14ac:dyDescent="0.3">
      <c r="A11" s="12" t="s">
        <v>49</v>
      </c>
      <c r="B11" s="220">
        <v>1.05</v>
      </c>
      <c r="C11" s="24">
        <f>B11/B10</f>
        <v>1</v>
      </c>
    </row>
    <row r="12" spans="1:4" x14ac:dyDescent="0.3">
      <c r="A12" s="12" t="s">
        <v>48</v>
      </c>
      <c r="B12" s="221"/>
      <c r="C12" s="19">
        <f>B12/B10</f>
        <v>0</v>
      </c>
    </row>
    <row r="13" spans="1:4" x14ac:dyDescent="0.3">
      <c r="A13" s="48" t="s">
        <v>120</v>
      </c>
      <c r="B13" s="57">
        <v>4.8</v>
      </c>
      <c r="C13" s="47"/>
      <c r="D13" s="40"/>
    </row>
    <row r="14" spans="1:4" x14ac:dyDescent="0.3">
      <c r="A14" s="48" t="s">
        <v>90</v>
      </c>
      <c r="B14" s="56">
        <v>1298152</v>
      </c>
      <c r="C14" s="47"/>
    </row>
    <row r="15" spans="1:4" x14ac:dyDescent="0.3">
      <c r="A15" s="48" t="s">
        <v>91</v>
      </c>
      <c r="B15" s="58">
        <v>1173526</v>
      </c>
      <c r="C15" s="47"/>
    </row>
    <row r="16" spans="1:4" ht="28.8" x14ac:dyDescent="0.3">
      <c r="A16" s="46" t="s">
        <v>55</v>
      </c>
      <c r="B16" s="60" t="s">
        <v>139</v>
      </c>
      <c r="C16" s="47"/>
      <c r="D16" s="29"/>
    </row>
    <row r="17" spans="1:4" ht="69" x14ac:dyDescent="0.3">
      <c r="A17" s="46" t="s">
        <v>142</v>
      </c>
      <c r="B17" s="60" t="s">
        <v>238</v>
      </c>
      <c r="C17" s="47"/>
    </row>
    <row r="18" spans="1:4" ht="28.8" x14ac:dyDescent="0.3">
      <c r="A18" s="46" t="s">
        <v>76</v>
      </c>
      <c r="B18" s="55" t="s">
        <v>143</v>
      </c>
      <c r="C18" s="47"/>
      <c r="D18" s="40"/>
    </row>
    <row r="19" spans="1:4" ht="15.6" customHeight="1" x14ac:dyDescent="0.3">
      <c r="A19" s="218" t="s">
        <v>52</v>
      </c>
      <c r="B19" s="219"/>
      <c r="C19" s="218"/>
    </row>
    <row r="20" spans="1:4" x14ac:dyDescent="0.3">
      <c r="A20" s="28" t="s">
        <v>53</v>
      </c>
      <c r="B20" s="54">
        <v>0.91</v>
      </c>
      <c r="C20" s="18"/>
      <c r="D20" s="29"/>
    </row>
    <row r="21" spans="1:4" x14ac:dyDescent="0.3">
      <c r="A21" s="34" t="s">
        <v>92</v>
      </c>
      <c r="B21" s="61">
        <v>820176</v>
      </c>
      <c r="C21" s="18"/>
    </row>
    <row r="22" spans="1:4" x14ac:dyDescent="0.3">
      <c r="A22" s="34" t="s">
        <v>93</v>
      </c>
      <c r="B22" s="59">
        <v>815461</v>
      </c>
      <c r="C22" s="18"/>
    </row>
    <row r="23" spans="1:4" ht="28.8" x14ac:dyDescent="0.3">
      <c r="A23" s="35" t="s">
        <v>54</v>
      </c>
      <c r="B23" s="60" t="s">
        <v>139</v>
      </c>
      <c r="C23" s="18"/>
    </row>
    <row r="24" spans="1:4" ht="82.8" x14ac:dyDescent="0.3">
      <c r="A24" s="35" t="s">
        <v>16</v>
      </c>
      <c r="B24" s="60" t="s">
        <v>144</v>
      </c>
      <c r="C24" s="18"/>
    </row>
    <row r="25" spans="1:4" ht="28.8" x14ac:dyDescent="0.3">
      <c r="A25" s="35" t="s">
        <v>56</v>
      </c>
      <c r="B25" s="55" t="s">
        <v>143</v>
      </c>
      <c r="C25" s="18"/>
    </row>
    <row r="26" spans="1:4" x14ac:dyDescent="0.3">
      <c r="A26" s="40"/>
    </row>
  </sheetData>
  <mergeCells count="4">
    <mergeCell ref="B1:C1"/>
    <mergeCell ref="A3:C3"/>
    <mergeCell ref="A19:C19"/>
    <mergeCell ref="B11:B12"/>
  </mergeCells>
  <pageMargins left="0.7" right="0.7" top="0.75" bottom="0.75" header="0.3" footer="0.3"/>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2</vt:i4>
      </vt:variant>
    </vt:vector>
  </HeadingPairs>
  <TitlesOfParts>
    <vt:vector size="7" baseType="lpstr">
      <vt:lpstr>Investiciju_plans_POST2020</vt:lpstr>
      <vt:lpstr>Par aglo. un dec.kan.</vt:lpstr>
      <vt:lpstr>Ūdenssaimniec_ESOŠS_VĒRTĒJUMS</vt:lpstr>
      <vt:lpstr>NAI_esošais_vērtējums</vt:lpstr>
      <vt:lpstr>Ekonomiskais_novērtējums</vt:lpstr>
      <vt:lpstr>Investiciju_plans_POST2020!Drukas_apgabals</vt:lpstr>
      <vt:lpstr>Ūdenssaimniec_ESOŠS_VĒRTĒJUMS!Drukas_apgabals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2020-03-12T09:07:30Z</dcterms:modified>
</cp:coreProperties>
</file>