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03F24C00-5347-4EC4-B86B-6273DC40C1B0}"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B8" i="7" s="1"/>
  <c r="E37" i="7" l="1"/>
  <c r="B7" i="7"/>
  <c r="C27" i="7"/>
  <c r="B26" i="7"/>
  <c r="B24" i="7"/>
  <c r="B21" i="7"/>
  <c r="K35" i="1" l="1"/>
  <c r="K28" i="1"/>
  <c r="K23" i="1"/>
  <c r="K19" i="1"/>
  <c r="K15" i="1"/>
  <c r="K11" i="1"/>
  <c r="C26" i="7" l="1"/>
  <c r="B1" i="8"/>
  <c r="C12" i="9"/>
  <c r="C11" i="9"/>
  <c r="C5" i="8"/>
  <c r="C6" i="8"/>
  <c r="C10" i="7"/>
  <c r="D10" i="7"/>
  <c r="B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19" authorId="0" shapeId="0" xr:uid="{14D4461D-6952-4486-894D-B1B2A27FC9C6}">
      <text>
        <r>
          <rPr>
            <b/>
            <sz val="9"/>
            <color indexed="81"/>
            <rFont val="Tahoma"/>
            <family val="2"/>
          </rPr>
          <t>Autors:</t>
        </r>
        <r>
          <rPr>
            <sz val="9"/>
            <color indexed="81"/>
            <rFont val="Tahoma"/>
            <family val="2"/>
          </rPr>
          <t xml:space="preserve">
apmaksātais lietus pēc 2ūdens atskaites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G6" authorId="0" shapeId="0" xr:uid="{D53DCE23-1B00-4962-B640-4A6CD01A70C5}">
      <text>
        <r>
          <rPr>
            <b/>
            <sz val="9"/>
            <color indexed="81"/>
            <rFont val="Tahoma"/>
            <family val="2"/>
          </rPr>
          <t>Autors:</t>
        </r>
        <r>
          <rPr>
            <sz val="9"/>
            <color indexed="81"/>
            <rFont val="Tahoma"/>
            <family val="2"/>
          </rPr>
          <t xml:space="preserve">
ir daļa iekārtu nomainītas</t>
        </r>
      </text>
    </comment>
  </commentList>
</comments>
</file>

<file path=xl/sharedStrings.xml><?xml version="1.0" encoding="utf-8"?>
<sst xmlns="http://schemas.openxmlformats.org/spreadsheetml/2006/main" count="281" uniqueCount="196">
  <si>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</si>
  <si>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</si>
  <si>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</si>
  <si>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</si>
  <si>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</si>
  <si>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</si>
  <si>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</si>
  <si>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</si>
  <si>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</si>
  <si>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</si>
  <si>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</si>
  <si>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</si>
  <si>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</si>
  <si>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</si>
  <si>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</si>
  <si>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</si>
  <si>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</si>
  <si>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</si>
  <si>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</si>
  <si>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</si>
  <si>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</si>
  <si>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</si>
  <si>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</si>
  <si>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</si>
  <si>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</si>
  <si>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</si>
  <si>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</si>
  <si>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</si>
  <si>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</si>
  <si>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</si>
  <si>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</si>
  <si>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</si>
  <si>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</si>
  <si>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</si>
  <si>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</si>
  <si>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</si>
  <si>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</si>
  <si>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</si>
  <si>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</si>
  <si>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</si>
  <si>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</si>
  <si>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</si>
  <si>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</si>
  <si>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</si>
  <si>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</si>
  <si>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</si>
  <si>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</si>
  <si>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</si>
  <si>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</si>
  <si>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</si>
  <si>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</si>
  <si>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</si>
  <si>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</si>
  <si>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</si>
  <si>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</si>
  <si>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</si>
  <si>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</si>
  <si>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</si>
  <si>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</si>
  <si>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</si>
  <si>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</si>
  <si>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</si>
  <si>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</si>
  <si>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</si>
  <si>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</si>
  <si>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</si>
  <si>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</si>
  <si>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</si>
  <si>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</si>
  <si>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</si>
  <si>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</si>
  <si>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</si>
  <si>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</si>
  <si>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</si>
  <si>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</si>
  <si>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</si>
  <si>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</si>
  <si>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</si>
  <si>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</si>
  <si>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</si>
  <si>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</si>
  <si>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</si>
  <si>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</si>
  <si>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</si>
  <si>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</si>
  <si>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</si>
  <si>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</si>
  <si>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</si>
  <si>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</si>
  <si>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</si>
  <si>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</si>
  <si>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</si>
  <si>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</si>
  <si>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</si>
  <si>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</si>
  <si>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</si>
  <si>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</si>
  <si>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</si>
  <si>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</si>
  <si>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</si>
  <si>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</si>
  <si>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</si>
  <si>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</si>
  <si>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</si>
  <si>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</si>
  <si>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</si>
  <si>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</si>
  <si>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</si>
  <si>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</si>
  <si>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</si>
  <si>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</si>
  <si>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</si>
  <si>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</si>
  <si>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</si>
  <si>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</si>
  <si>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</si>
  <si>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</si>
  <si>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</si>
  <si>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</si>
  <si>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</si>
  <si>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</si>
  <si>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</si>
  <si>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</si>
  <si>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</si>
  <si>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</si>
  <si>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</si>
  <si>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</si>
  <si>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</si>
  <si>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</si>
  <si>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</si>
  <si>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</si>
  <si>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</si>
  <si>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</si>
  <si>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</si>
  <si>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</si>
  <si>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</si>
  <si>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</si>
  <si>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</si>
  <si>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</si>
  <si>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</si>
  <si>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</si>
  <si>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</si>
  <si>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</si>
  <si>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</si>
  <si>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</si>
  <si>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</si>
  <si>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</si>
  <si>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</si>
  <si>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</si>
  <si>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</si>
  <si>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</si>
  <si>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</si>
  <si>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</si>
  <si>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</si>
  <si>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</si>
  <si>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</si>
  <si>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Kontakti anketas datu saskaņošanai vai precizēšanai, gadījumā ja tiek konstatēts, ka sagatavotā informācija ir nepilnīga</t>
  </si>
  <si>
    <t>SIA "Saulkrastu komunālserviss"</t>
  </si>
  <si>
    <t>2012-2024.gads nav</t>
  </si>
  <si>
    <t>SIA Saulkrastu komunālserviss</t>
  </si>
  <si>
    <t xml:space="preserve">2012.gada </t>
  </si>
  <si>
    <t>CSP</t>
  </si>
  <si>
    <t>Ir, mājas lapā (2019.gada oktobris)</t>
  </si>
  <si>
    <t>Saulkrastu būvvalde</t>
  </si>
  <si>
    <t>31.12.2021.</t>
  </si>
  <si>
    <t xml:space="preserve">Ir reģistrs, domē ir mājas lapā - reģistrēti ir 2, bet sniedz 5 </t>
  </si>
  <si>
    <t>Avārijas sedz no saviem līdzekļiem, ja lielāki darbi, tad dotācijas no domes.</t>
  </si>
  <si>
    <t>3.77 EUR/m3+PVN</t>
  </si>
  <si>
    <t>Rakstiski ilgtermiņa nav, bet ir ikgadējais budžeta plāns iekšējais</t>
  </si>
  <si>
    <t>Ozolu iela 23, Saulkrasti</t>
  </si>
  <si>
    <t>SIA</t>
  </si>
  <si>
    <t>70.679 t sausnas</t>
  </si>
  <si>
    <t>Ir dūņu centrifūga, pēc tam iet uz konveijeru uz konteineru, ko izved zemniekam. Vienseta1.lv</t>
  </si>
  <si>
    <t>Tiek veidots atbalsta mehānisms, lai izbūvētu atzarus - līgums ar domi uz noteiktu laiku, par noteiktu summu (5-10gadi) par nodokļa atvieglojumu. Reālu vēl pieslēgumu nav</t>
  </si>
  <si>
    <t>Aptieka un Stirnu iela</t>
  </si>
  <si>
    <t>Tikai Saulkrastu centrs, un atsevišķi objekti, kam ir atsevišķa lietus sistēma</t>
  </si>
  <si>
    <t>62310, apmēram 30%</t>
  </si>
  <si>
    <t>Praktiski nav, ļoti reti, pārsvarā aizsērējumi</t>
  </si>
  <si>
    <t>Pie NAI, ar rezervuāru un priekšattīrīšanu, fiksē ar mašīnām</t>
  </si>
  <si>
    <t>Ainažu iela, Saulkrasti</t>
  </si>
  <si>
    <t>Skuju iela, Saulkrasti</t>
  </si>
  <si>
    <t>Atpūtas iela Zvejniekciemā</t>
  </si>
  <si>
    <t>1līdz 3</t>
  </si>
  <si>
    <t>*</t>
  </si>
  <si>
    <t>Ģirts Daukšta, Jānis Teterovskis</t>
  </si>
  <si>
    <t>No 2013.gada</t>
  </si>
  <si>
    <t>50 EUR par reizi ir pašu izvešanas maksas pakalpojums ar PVN un 3.5m3 mašīna</t>
  </si>
  <si>
    <t>Iespējama paplašināšana dārziņu virzienā - Priedes, Vēsmas</t>
  </si>
  <si>
    <t>Saulkrastu pilsētā 3315 iedz., Zvejniekciemā 1982 iedz. Veselībā ir 37 iedz.</t>
  </si>
  <si>
    <t>Ārpus aglomerācijas Saulkrastos ir 105 iedz, Zvejniekciemā 233, Veselība 6</t>
  </si>
  <si>
    <t>SAULKRASTI</t>
  </si>
  <si>
    <t>Jauda ir pietiekama, bet ir plānots 3 aerotenks</t>
  </si>
  <si>
    <t>Tarifs spēj nodrošināt tiešās izmaksas, bet ne nolietojumu.</t>
  </si>
  <si>
    <t>izrakstītie rēķini (neticasm cipars, netiek izmantots analīzē - 32 l/c/dnn)</t>
  </si>
  <si>
    <t>Infiltrācija 6x pārsniedz notekūdeņu apjomu. 
Pie tādiem rādītājiem ieplūstošo notekūdeņu piesārņojuma koncentrācija būtu līdzvērtīga gruntsūdeņu sastāvam)</t>
  </si>
  <si>
    <t>Dūņu lauks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</si>
</sst>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color theme="1"/>
      <name val="Calibri"/>
      <family val="2"/>
      <charset val="186"/>
      <scheme val="minor"/>
    </font>
    <font>
      <i/>
      <u/>
      <sz val="9"/>
      <color theme="1"/>
      <name val="Calibri"/>
      <family val="2"/>
      <charset val="186"/>
      <scheme val="minor"/>
    </font>
    <font>
      <sz val="11"/>
      <color rgb="FF0070C0"/>
      <name val="Calibri"/>
      <family val="2"/>
      <charset val="186"/>
      <scheme val="minor"/>
    </font>
    <font>
      <sz val="9"/>
      <color indexed="81"/>
      <name val="Tahoma"/>
      <family val="2"/>
    </font>
    <font>
      <b/>
      <sz val="9"/>
      <color indexed="81"/>
      <name val="Tahoma"/>
      <family val="2"/>
    </font>
    <font>
      <sz val="11"/>
      <color theme="3" tint="0.39997558519241921"/>
      <name val="Calibri"/>
      <family val="2"/>
      <scheme val="minor"/>
    </font>
    <font>
      <sz val="8"/>
      <name val="Calibri"/>
      <family val="2"/>
      <scheme val="minor"/>
    </font>
    <font>
      <sz val="9"/>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12" fillId="0" borderId="0"/>
  </cellStyleXfs>
  <cellXfs count="20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3" fontId="0" fillId="0" borderId="7" xfId="0" applyNumberFormat="1" applyFill="1" applyBorder="1" applyAlignment="1">
      <alignment vertical="top"/>
    </xf>
    <xf numFmtId="3" fontId="0" fillId="0" borderId="1" xfId="0" applyNumberFormat="1" applyFill="1" applyBorder="1" applyAlignment="1">
      <alignment horizontal="right" vertical="top"/>
    </xf>
    <xf numFmtId="0" fontId="0" fillId="0" borderId="0" xfId="0" applyFill="1" applyBorder="1" applyAlignment="1">
      <alignment horizontal="center" vertical="center"/>
    </xf>
    <xf numFmtId="0" fontId="7" fillId="3" borderId="19" xfId="0" applyFont="1" applyFill="1" applyBorder="1" applyAlignment="1">
      <alignment horizontal="center" vertical="center" wrapText="1"/>
    </xf>
    <xf numFmtId="0" fontId="27" fillId="0" borderId="0" xfId="0" applyFont="1"/>
    <xf numFmtId="0" fontId="3" fillId="4" borderId="1" xfId="0" applyFont="1" applyFill="1" applyBorder="1" applyAlignment="1">
      <alignment vertical="top" wrapText="1"/>
    </xf>
    <xf numFmtId="3" fontId="8" fillId="0" borderId="0" xfId="0" applyNumberFormat="1" applyFont="1" applyFill="1" applyBorder="1" applyAlignment="1">
      <alignment vertical="top"/>
    </xf>
    <xf numFmtId="0" fontId="0" fillId="0" borderId="0" xfId="0" applyFont="1" applyFill="1" applyBorder="1" applyAlignment="1">
      <alignment horizontal="center" vertical="center" wrapText="1"/>
    </xf>
    <xf numFmtId="0" fontId="0" fillId="0" borderId="0" xfId="0" applyAlignment="1">
      <alignment horizontal="center" wrapText="1"/>
    </xf>
    <xf numFmtId="3" fontId="0" fillId="0" borderId="0" xfId="0" applyNumberFormat="1" applyFill="1" applyBorder="1" applyAlignment="1">
      <alignment vertical="top"/>
    </xf>
    <xf numFmtId="0" fontId="0" fillId="4" borderId="1" xfId="0" applyFill="1" applyBorder="1" applyAlignment="1">
      <alignment wrapText="1"/>
    </xf>
    <xf numFmtId="3" fontId="0" fillId="4" borderId="1" xfId="0" applyNumberFormat="1" applyFill="1" applyBorder="1" applyAlignment="1">
      <alignment horizontal="center" vertical="top" wrapText="1"/>
    </xf>
    <xf numFmtId="164" fontId="0" fillId="4" borderId="1" xfId="0" applyNumberFormat="1" applyFill="1" applyBorder="1" applyAlignment="1">
      <alignment vertical="top"/>
    </xf>
    <xf numFmtId="165" fontId="0" fillId="0" borderId="1" xfId="0" applyNumberFormat="1" applyFill="1" applyBorder="1" applyAlignment="1">
      <alignment vertical="top"/>
    </xf>
    <xf numFmtId="165" fontId="0" fillId="4" borderId="1" xfId="0" applyNumberFormat="1" applyFill="1" applyBorder="1" applyAlignment="1">
      <alignment vertical="top"/>
    </xf>
    <xf numFmtId="164" fontId="0" fillId="4" borderId="1" xfId="0" applyNumberFormat="1" applyFill="1" applyBorder="1" applyAlignment="1">
      <alignment horizontal="right" vertical="top"/>
    </xf>
    <xf numFmtId="0" fontId="0" fillId="0" borderId="4" xfId="0" applyBorder="1" applyAlignment="1">
      <alignment horizontal="center" vertical="center"/>
    </xf>
    <xf numFmtId="4" fontId="0" fillId="4" borderId="1" xfId="0" applyNumberFormat="1" applyFill="1" applyBorder="1" applyAlignment="1">
      <alignment vertical="top"/>
    </xf>
    <xf numFmtId="3" fontId="0" fillId="4" borderId="1" xfId="0" applyNumberFormat="1" applyFill="1" applyBorder="1" applyAlignment="1">
      <alignment horizontal="center" vertical="top"/>
    </xf>
    <xf numFmtId="0" fontId="23" fillId="0" borderId="0" xfId="0" applyFont="1" applyFill="1"/>
    <xf numFmtId="0" fontId="30" fillId="0" borderId="1" xfId="0" applyFont="1" applyBorder="1" applyAlignment="1"/>
    <xf numFmtId="3" fontId="30" fillId="0" borderId="1" xfId="0" applyNumberFormat="1" applyFont="1" applyBorder="1" applyAlignment="1"/>
    <xf numFmtId="0" fontId="20" fillId="0" borderId="1" xfId="0" applyFont="1" applyBorder="1" applyAlignment="1">
      <alignment wrapText="1"/>
    </xf>
    <xf numFmtId="0" fontId="0" fillId="4" borderId="1" xfId="0" applyFont="1" applyFill="1" applyBorder="1" applyAlignment="1">
      <alignment horizontal="right" vertical="center" wrapText="1"/>
    </xf>
    <xf numFmtId="0" fontId="0" fillId="0" borderId="1" xfId="0" applyBorder="1" applyAlignment="1">
      <alignment wrapText="1"/>
    </xf>
    <xf numFmtId="0" fontId="3" fillId="0" borderId="3" xfId="0" applyFont="1" applyFill="1" applyBorder="1" applyAlignment="1">
      <alignment vertical="top" wrapText="1"/>
    </xf>
    <xf numFmtId="0" fontId="0" fillId="4" borderId="0" xfId="0" applyFill="1"/>
    <xf numFmtId="0" fontId="3" fillId="4" borderId="1" xfId="0" applyFont="1" applyFill="1" applyBorder="1" applyAlignment="1">
      <alignment vertical="top" wrapText="1"/>
    </xf>
    <xf numFmtId="0" fontId="32" fillId="0" borderId="0" xfId="0" applyFont="1" applyBorder="1" applyAlignment="1">
      <alignment vertical="top" wrapText="1"/>
    </xf>
    <xf numFmtId="0" fontId="32" fillId="0" borderId="1" xfId="0" applyFont="1" applyBorder="1" applyAlignment="1">
      <alignment vertical="top" wrapText="1"/>
    </xf>
    <xf numFmtId="0" fontId="3" fillId="4" borderId="1" xfId="0" applyFont="1" applyFill="1" applyBorder="1" applyAlignment="1">
      <alignment vertical="top"/>
    </xf>
    <xf numFmtId="3" fontId="0" fillId="4" borderId="1" xfId="0" applyNumberFormat="1" applyFill="1" applyBorder="1" applyAlignment="1">
      <alignment vertical="top"/>
    </xf>
    <xf numFmtId="0" fontId="0" fillId="4" borderId="1" xfId="0" applyFill="1" applyBorder="1" applyAlignment="1">
      <alignment vertical="top"/>
    </xf>
    <xf numFmtId="0" fontId="3" fillId="4" borderId="1" xfId="0" applyFont="1" applyFill="1" applyBorder="1" applyAlignment="1">
      <alignment vertical="top"/>
    </xf>
    <xf numFmtId="0" fontId="3" fillId="4" borderId="1" xfId="0" applyFont="1" applyFill="1" applyBorder="1" applyAlignment="1">
      <alignment vertical="top"/>
    </xf>
    <xf numFmtId="0" fontId="0" fillId="4" borderId="1" xfId="0" applyFill="1" applyBorder="1" applyAlignment="1">
      <alignment vertical="top"/>
    </xf>
    <xf numFmtId="3" fontId="0" fillId="4" borderId="1" xfId="0" applyNumberFormat="1" applyFill="1" applyBorder="1" applyAlignment="1">
      <alignment vertical="top"/>
    </xf>
    <xf numFmtId="0" fontId="0" fillId="4" borderId="1" xfId="0" applyFill="1" applyBorder="1" applyAlignment="1">
      <alignment vertical="top"/>
    </xf>
    <xf numFmtId="0" fontId="0" fillId="4" borderId="1" xfId="0" applyFill="1" applyBorder="1" applyAlignment="1">
      <alignment vertical="top"/>
    </xf>
    <xf numFmtId="0" fontId="3" fillId="4" borderId="1" xfId="0" applyFont="1"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vertical="top"/>
    </xf>
    <xf numFmtId="0" fontId="0" fillId="4" borderId="1" xfId="0" applyFill="1" applyBorder="1" applyAlignment="1">
      <alignment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14" fontId="0" fillId="4" borderId="6" xfId="0" applyNumberFormat="1" applyFill="1" applyBorder="1" applyAlignment="1">
      <alignment horizontal="center" vertical="center"/>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2" fillId="2" borderId="1" xfId="0" applyFont="1" applyFill="1" applyBorder="1" applyAlignment="1">
      <alignment horizontal="center" vertical="center"/>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1" xfId="0" applyFont="1" applyBorder="1" applyAlignment="1">
      <alignment horizontal="left"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tabSelected="1" view="pageBreakPreview" zoomScale="70" zoomScaleNormal="90" zoomScaleSheetLayoutView="70" workbookViewId="0">
      <selection activeCell="J47" sqref="J47"/>
    </sheetView>
  </sheetViews>
  <sheetFormatPr defaultRowHeight="14.4" x14ac:dyDescent="0.3"/>
  <cols>
    <col min="1" max="1" width="40.5546875" style="3" customWidth="1"/>
    <col min="2" max="4" width="23.6640625" customWidth="1"/>
    <col min="5" max="5" width="23.6640625" hidden="1" customWidth="1"/>
    <col min="6" max="6" width="31.77734375" hidden="1" customWidth="1"/>
    <col min="7" max="7" width="23.6640625" hidden="1" customWidth="1"/>
    <col min="8" max="8" width="40.6640625" customWidth="1"/>
    <col min="9" max="11" width="23.6640625" customWidth="1"/>
    <col min="12" max="12" width="23.6640625" hidden="1" customWidth="1"/>
    <col min="13" max="13" width="31.77734375" hidden="1" customWidth="1"/>
    <col min="14" max="14" width="23.6640625" hidden="1" customWidth="1"/>
  </cols>
  <sheetData>
    <row r="1" spans="1:14" ht="49.5" customHeight="1" thickBot="1" x14ac:dyDescent="0.35">
      <c r="A1" s="7" t="s">
        <v>143</v>
      </c>
      <c r="B1" s="141" t="s">
        <v>190</v>
      </c>
      <c r="C1" s="142"/>
      <c r="D1" s="143"/>
      <c r="E1" s="96"/>
      <c r="F1" s="96"/>
      <c r="G1" s="96"/>
    </row>
    <row r="2" spans="1:14" ht="49.5" customHeight="1" thickBot="1" x14ac:dyDescent="0.35">
      <c r="A2" s="90" t="s">
        <v>148</v>
      </c>
      <c r="B2" s="147" t="s">
        <v>157</v>
      </c>
      <c r="C2" s="148"/>
      <c r="D2" s="149"/>
      <c r="E2" s="96"/>
      <c r="F2" s="96"/>
      <c r="G2" s="96"/>
    </row>
    <row r="3" spans="1:14" ht="49.5" customHeight="1" thickBot="1" x14ac:dyDescent="0.35">
      <c r="A3" s="90" t="s">
        <v>147</v>
      </c>
      <c r="B3" s="150">
        <v>43902</v>
      </c>
      <c r="C3" s="148"/>
      <c r="D3" s="149"/>
      <c r="E3" s="96"/>
      <c r="F3" s="96"/>
      <c r="G3" s="96"/>
    </row>
    <row r="4" spans="1:14" ht="49.2" customHeight="1" thickBot="1" x14ac:dyDescent="0.35">
      <c r="A4" s="90" t="s">
        <v>149</v>
      </c>
      <c r="B4" s="147" t="s">
        <v>184</v>
      </c>
      <c r="C4" s="148"/>
      <c r="D4" s="149"/>
      <c r="E4" s="96"/>
      <c r="F4" s="96"/>
      <c r="G4" s="96"/>
    </row>
    <row r="5" spans="1:14" ht="49.2" customHeight="1" thickBot="1" x14ac:dyDescent="0.35">
      <c r="A5" s="97" t="s">
        <v>156</v>
      </c>
      <c r="B5" s="147"/>
      <c r="C5" s="148"/>
      <c r="D5" s="149"/>
      <c r="E5" s="96"/>
      <c r="F5" s="96"/>
      <c r="G5" s="96"/>
    </row>
    <row r="6" spans="1:14" ht="21.75" customHeight="1" x14ac:dyDescent="0.3">
      <c r="A6" s="5"/>
      <c r="B6" s="6"/>
      <c r="C6" s="6"/>
      <c r="D6" s="6"/>
      <c r="E6" s="6"/>
      <c r="F6" s="6"/>
      <c r="G6" s="6"/>
    </row>
    <row r="7" spans="1:14" s="4" customFormat="1" ht="18" customHeight="1" x14ac:dyDescent="0.3">
      <c r="A7" s="144" t="s">
        <v>112</v>
      </c>
      <c r="B7" s="144"/>
      <c r="C7" s="144"/>
      <c r="D7" s="144"/>
      <c r="E7" s="89"/>
      <c r="F7" s="89"/>
      <c r="G7" s="89"/>
      <c r="H7" s="151" t="s">
        <v>113</v>
      </c>
      <c r="I7" s="151"/>
      <c r="J7" s="151"/>
      <c r="K7" s="151"/>
      <c r="L7" s="89"/>
      <c r="M7" s="89"/>
      <c r="N7" s="89"/>
    </row>
    <row r="8" spans="1:14" ht="55.5" customHeight="1" x14ac:dyDescent="0.3">
      <c r="A8" s="146" t="s">
        <v>7</v>
      </c>
      <c r="B8" s="146" t="s">
        <v>94</v>
      </c>
      <c r="C8" s="146" t="s">
        <v>128</v>
      </c>
      <c r="D8" s="145" t="s">
        <v>22</v>
      </c>
      <c r="E8" s="146" t="s">
        <v>150</v>
      </c>
      <c r="F8" s="145" t="s">
        <v>151</v>
      </c>
      <c r="G8" s="145" t="s">
        <v>152</v>
      </c>
      <c r="H8" s="152" t="s">
        <v>7</v>
      </c>
      <c r="I8" s="152" t="s">
        <v>114</v>
      </c>
      <c r="J8" s="152" t="s">
        <v>9</v>
      </c>
      <c r="K8" s="153" t="s">
        <v>22</v>
      </c>
      <c r="L8" s="146" t="s">
        <v>150</v>
      </c>
      <c r="M8" s="145" t="s">
        <v>151</v>
      </c>
      <c r="N8" s="145" t="s">
        <v>152</v>
      </c>
    </row>
    <row r="9" spans="1:14" ht="129" customHeight="1" x14ac:dyDescent="0.3">
      <c r="A9" s="146"/>
      <c r="B9" s="146"/>
      <c r="C9" s="146"/>
      <c r="D9" s="145"/>
      <c r="E9" s="172"/>
      <c r="F9" s="145"/>
      <c r="G9" s="145"/>
      <c r="H9" s="152"/>
      <c r="I9" s="152"/>
      <c r="J9" s="152"/>
      <c r="K9" s="153"/>
      <c r="L9" s="172"/>
      <c r="M9" s="145"/>
      <c r="N9" s="145"/>
    </row>
    <row r="10" spans="1:14" x14ac:dyDescent="0.3">
      <c r="A10" s="138" t="s">
        <v>18</v>
      </c>
      <c r="B10" s="138"/>
      <c r="C10" s="138"/>
      <c r="D10" s="138"/>
      <c r="E10" s="87"/>
      <c r="F10" s="87"/>
      <c r="G10" s="87"/>
      <c r="H10" s="179" t="s">
        <v>133</v>
      </c>
      <c r="I10" s="179"/>
      <c r="J10" s="179"/>
      <c r="K10" s="179"/>
      <c r="L10" s="87"/>
      <c r="M10" s="87"/>
      <c r="N10" s="87"/>
    </row>
    <row r="11" spans="1:14" ht="46.95" customHeight="1" x14ac:dyDescent="0.3">
      <c r="A11" s="17" t="s">
        <v>19</v>
      </c>
      <c r="B11" s="8"/>
      <c r="C11" s="16">
        <v>741</v>
      </c>
      <c r="D11" s="8">
        <f>D12+D13+D14</f>
        <v>3920980</v>
      </c>
      <c r="E11" s="8"/>
      <c r="F11" s="8"/>
      <c r="G11" s="8"/>
      <c r="H11" s="69" t="s">
        <v>129</v>
      </c>
      <c r="I11" s="70"/>
      <c r="J11" s="71">
        <v>187</v>
      </c>
      <c r="K11" s="70" t="e">
        <f>#REF!+K12+K14</f>
        <v>#REF!</v>
      </c>
      <c r="L11" s="8"/>
      <c r="M11" s="8"/>
      <c r="N11" s="8"/>
    </row>
    <row r="12" spans="1:14" x14ac:dyDescent="0.3">
      <c r="A12" s="18" t="s">
        <v>0</v>
      </c>
      <c r="B12" s="124">
        <v>16264</v>
      </c>
      <c r="C12" s="9"/>
      <c r="D12" s="126">
        <v>3578080</v>
      </c>
      <c r="E12" s="91"/>
      <c r="F12" s="91"/>
      <c r="G12" s="91"/>
      <c r="H12" s="154" t="s">
        <v>118</v>
      </c>
      <c r="I12" s="156">
        <v>5682</v>
      </c>
      <c r="J12" s="160"/>
      <c r="K12" s="158">
        <v>795480</v>
      </c>
      <c r="L12" s="91"/>
      <c r="M12" s="91"/>
      <c r="N12" s="91"/>
    </row>
    <row r="13" spans="1:14" x14ac:dyDescent="0.3">
      <c r="A13" s="18" t="s">
        <v>1</v>
      </c>
      <c r="B13" s="124">
        <v>1905</v>
      </c>
      <c r="C13" s="9"/>
      <c r="D13" s="126">
        <v>342900</v>
      </c>
      <c r="E13" s="92"/>
      <c r="F13" s="92"/>
      <c r="G13" s="92"/>
      <c r="H13" s="155"/>
      <c r="I13" s="157"/>
      <c r="J13" s="161"/>
      <c r="K13" s="159"/>
      <c r="L13" s="92"/>
      <c r="M13" s="92"/>
      <c r="N13" s="92"/>
    </row>
    <row r="14" spans="1:14" x14ac:dyDescent="0.3">
      <c r="A14" s="18" t="s">
        <v>4</v>
      </c>
      <c r="B14" s="124">
        <v>741</v>
      </c>
      <c r="C14" s="9"/>
      <c r="D14" s="125"/>
      <c r="E14" s="20"/>
      <c r="F14" s="20"/>
      <c r="G14" s="20"/>
      <c r="H14" s="18" t="s">
        <v>4</v>
      </c>
      <c r="I14" s="45"/>
      <c r="J14" s="9"/>
      <c r="K14" s="30">
        <v>0</v>
      </c>
      <c r="L14" s="20"/>
      <c r="M14" s="20"/>
      <c r="N14" s="20"/>
    </row>
    <row r="15" spans="1:14" ht="62.4" x14ac:dyDescent="0.3">
      <c r="A15" s="19" t="s">
        <v>21</v>
      </c>
      <c r="B15" s="11"/>
      <c r="C15" s="12"/>
      <c r="D15" s="13">
        <f>D16+D17+D18</f>
        <v>295000</v>
      </c>
      <c r="E15" s="13"/>
      <c r="F15" s="13"/>
      <c r="G15" s="13"/>
      <c r="H15" s="72" t="s">
        <v>130</v>
      </c>
      <c r="I15" s="73"/>
      <c r="J15" s="74"/>
      <c r="K15" s="75">
        <f>K16+K17+K18</f>
        <v>0</v>
      </c>
      <c r="L15" s="13"/>
      <c r="M15" s="13"/>
      <c r="N15" s="13"/>
    </row>
    <row r="16" spans="1:14" x14ac:dyDescent="0.3">
      <c r="A16" s="18" t="s">
        <v>2</v>
      </c>
      <c r="B16" s="127">
        <v>4</v>
      </c>
      <c r="C16" s="9"/>
      <c r="D16" s="129">
        <v>160000</v>
      </c>
      <c r="E16" s="93"/>
      <c r="F16" s="93"/>
      <c r="G16" s="93"/>
      <c r="H16" s="18" t="s">
        <v>119</v>
      </c>
      <c r="I16" s="45"/>
      <c r="J16" s="9"/>
      <c r="K16" s="56">
        <v>0</v>
      </c>
      <c r="L16" s="93"/>
      <c r="M16" s="93"/>
      <c r="N16" s="93"/>
    </row>
    <row r="17" spans="1:14" ht="41.4" x14ac:dyDescent="0.3">
      <c r="A17" s="18" t="s">
        <v>12</v>
      </c>
      <c r="B17" s="127"/>
      <c r="C17" s="9"/>
      <c r="D17" s="129">
        <v>0</v>
      </c>
      <c r="E17" s="93"/>
      <c r="F17" s="93"/>
      <c r="G17" s="93"/>
      <c r="H17" s="18" t="s">
        <v>120</v>
      </c>
      <c r="I17" s="45"/>
      <c r="J17" s="9"/>
      <c r="K17" s="56">
        <v>0</v>
      </c>
      <c r="L17" s="93"/>
      <c r="M17" s="93"/>
      <c r="N17" s="93"/>
    </row>
    <row r="18" spans="1:14" ht="27.6" x14ac:dyDescent="0.3">
      <c r="A18" s="18" t="s">
        <v>11</v>
      </c>
      <c r="B18" s="127">
        <v>1</v>
      </c>
      <c r="C18" s="9"/>
      <c r="D18" s="129">
        <v>135000</v>
      </c>
      <c r="E18" s="93"/>
      <c r="F18" s="93"/>
      <c r="G18" s="93"/>
      <c r="H18" s="18" t="s">
        <v>121</v>
      </c>
      <c r="I18" s="45"/>
      <c r="J18" s="9"/>
      <c r="K18" s="56">
        <v>0</v>
      </c>
      <c r="L18" s="93"/>
      <c r="M18" s="93"/>
      <c r="N18" s="93"/>
    </row>
    <row r="19" spans="1:14" ht="85.95" customHeight="1" x14ac:dyDescent="0.3">
      <c r="A19" s="17" t="s">
        <v>20</v>
      </c>
      <c r="B19" s="8"/>
      <c r="C19" s="16" t="s">
        <v>23</v>
      </c>
      <c r="D19" s="8">
        <f>D20+D21+D22</f>
        <v>1546104</v>
      </c>
      <c r="E19" s="8"/>
      <c r="F19" s="8"/>
      <c r="G19" s="173" t="s">
        <v>153</v>
      </c>
      <c r="H19" s="69" t="s">
        <v>131</v>
      </c>
      <c r="I19" s="70"/>
      <c r="J19" s="71" t="s">
        <v>23</v>
      </c>
      <c r="K19" s="70" t="e">
        <f>#REF!+K20+K22</f>
        <v>#REF!</v>
      </c>
      <c r="L19" s="8"/>
      <c r="M19" s="8"/>
      <c r="N19" s="173" t="s">
        <v>153</v>
      </c>
    </row>
    <row r="20" spans="1:14" x14ac:dyDescent="0.3">
      <c r="A20" s="18" t="s">
        <v>0</v>
      </c>
      <c r="B20" s="128">
        <v>5526</v>
      </c>
      <c r="C20" s="9"/>
      <c r="D20" s="131">
        <v>1154934</v>
      </c>
      <c r="E20" s="91"/>
      <c r="F20" s="91"/>
      <c r="G20" s="174"/>
      <c r="H20" s="154" t="s">
        <v>1</v>
      </c>
      <c r="I20" s="162">
        <v>7011</v>
      </c>
      <c r="J20" s="164"/>
      <c r="K20" s="166">
        <v>1333494</v>
      </c>
      <c r="L20" s="91"/>
      <c r="M20" s="91"/>
      <c r="N20" s="174"/>
    </row>
    <row r="21" spans="1:14" x14ac:dyDescent="0.3">
      <c r="A21" s="18" t="s">
        <v>1</v>
      </c>
      <c r="B21" s="128">
        <v>1488</v>
      </c>
      <c r="C21" s="9"/>
      <c r="D21" s="131">
        <v>178560</v>
      </c>
      <c r="E21" s="92"/>
      <c r="F21" s="92"/>
      <c r="G21" s="174"/>
      <c r="H21" s="155"/>
      <c r="I21" s="163"/>
      <c r="J21" s="165"/>
      <c r="K21" s="167"/>
      <c r="L21" s="92"/>
      <c r="M21" s="92"/>
      <c r="N21" s="174"/>
    </row>
    <row r="22" spans="1:14" x14ac:dyDescent="0.3">
      <c r="A22" s="18" t="s">
        <v>4</v>
      </c>
      <c r="B22" s="128">
        <v>1119</v>
      </c>
      <c r="C22" s="9"/>
      <c r="D22" s="130">
        <v>212610</v>
      </c>
      <c r="E22" s="20"/>
      <c r="F22" s="20"/>
      <c r="G22" s="174"/>
      <c r="H22" s="18" t="s">
        <v>4</v>
      </c>
      <c r="I22" s="45">
        <v>1119</v>
      </c>
      <c r="J22" s="9"/>
      <c r="K22" s="30">
        <v>212610</v>
      </c>
      <c r="L22" s="20"/>
      <c r="M22" s="20"/>
      <c r="N22" s="174"/>
    </row>
    <row r="23" spans="1:14" ht="78" x14ac:dyDescent="0.3">
      <c r="A23" s="19" t="s">
        <v>115</v>
      </c>
      <c r="B23" s="11"/>
      <c r="C23" s="12"/>
      <c r="D23" s="13">
        <f>D24+D25+D26</f>
        <v>160000</v>
      </c>
      <c r="E23" s="13"/>
      <c r="F23" s="13"/>
      <c r="G23" s="174"/>
      <c r="H23" s="72" t="s">
        <v>132</v>
      </c>
      <c r="I23" s="73"/>
      <c r="J23" s="74"/>
      <c r="K23" s="75">
        <f>K24+K25+K26</f>
        <v>0</v>
      </c>
      <c r="L23" s="13"/>
      <c r="M23" s="13"/>
      <c r="N23" s="174"/>
    </row>
    <row r="24" spans="1:14" x14ac:dyDescent="0.3">
      <c r="A24" s="18" t="s">
        <v>2</v>
      </c>
      <c r="B24" s="45">
        <v>4</v>
      </c>
      <c r="C24" s="9"/>
      <c r="D24" s="132">
        <v>160000</v>
      </c>
      <c r="E24" s="93"/>
      <c r="F24" s="93"/>
      <c r="G24" s="174"/>
      <c r="H24" s="18" t="s">
        <v>119</v>
      </c>
      <c r="I24" s="45"/>
      <c r="J24" s="9"/>
      <c r="K24" s="56">
        <v>0</v>
      </c>
      <c r="L24" s="93"/>
      <c r="M24" s="93"/>
      <c r="N24" s="174"/>
    </row>
    <row r="25" spans="1:14" ht="41.4" x14ac:dyDescent="0.3">
      <c r="A25" s="18" t="s">
        <v>12</v>
      </c>
      <c r="B25" s="45"/>
      <c r="C25" s="9"/>
      <c r="D25" s="56">
        <v>0</v>
      </c>
      <c r="E25" s="93"/>
      <c r="F25" s="93"/>
      <c r="G25" s="174"/>
      <c r="H25" s="18" t="s">
        <v>120</v>
      </c>
      <c r="I25" s="45"/>
      <c r="J25" s="9"/>
      <c r="K25" s="56">
        <v>0</v>
      </c>
      <c r="L25" s="93"/>
      <c r="M25" s="93"/>
      <c r="N25" s="174"/>
    </row>
    <row r="26" spans="1:14" ht="41.4" x14ac:dyDescent="0.3">
      <c r="A26" s="18" t="s">
        <v>11</v>
      </c>
      <c r="B26" s="45"/>
      <c r="C26" s="9"/>
      <c r="D26" s="56">
        <v>0</v>
      </c>
      <c r="E26" s="93"/>
      <c r="F26" s="93"/>
      <c r="G26" s="175"/>
      <c r="H26" s="18" t="s">
        <v>121</v>
      </c>
      <c r="I26" s="45"/>
      <c r="J26" s="9"/>
      <c r="K26" s="56">
        <v>0</v>
      </c>
      <c r="L26" s="93"/>
      <c r="M26" s="93"/>
      <c r="N26" s="175"/>
    </row>
    <row r="27" spans="1:14" x14ac:dyDescent="0.3">
      <c r="A27" s="138" t="s">
        <v>5</v>
      </c>
      <c r="B27" s="138"/>
      <c r="C27" s="138"/>
      <c r="D27" s="138"/>
      <c r="E27" s="87"/>
      <c r="F27" s="87"/>
      <c r="G27" s="87"/>
      <c r="H27" s="179" t="s">
        <v>116</v>
      </c>
      <c r="I27" s="179"/>
      <c r="J27" s="179"/>
      <c r="K27" s="179"/>
      <c r="L27" s="87"/>
      <c r="M27" s="87"/>
      <c r="N27" s="87"/>
    </row>
    <row r="28" spans="1:14" ht="31.2" customHeight="1" x14ac:dyDescent="0.3">
      <c r="A28" s="19" t="s">
        <v>8</v>
      </c>
      <c r="B28" s="14"/>
      <c r="C28" s="12"/>
      <c r="D28" s="8">
        <f>SUM(D29:D33)</f>
        <v>2056666</v>
      </c>
      <c r="E28" s="8"/>
      <c r="F28" s="8"/>
      <c r="G28" s="173" t="s">
        <v>154</v>
      </c>
      <c r="H28" s="72" t="s">
        <v>117</v>
      </c>
      <c r="I28" s="76"/>
      <c r="J28" s="74"/>
      <c r="K28" s="70">
        <f>SUM(K29:K33)</f>
        <v>830000</v>
      </c>
      <c r="L28" s="8"/>
      <c r="M28" s="8"/>
      <c r="N28" s="173" t="s">
        <v>154</v>
      </c>
    </row>
    <row r="29" spans="1:14" x14ac:dyDescent="0.3">
      <c r="A29" s="18" t="s">
        <v>0</v>
      </c>
      <c r="B29" s="134">
        <v>1920</v>
      </c>
      <c r="C29" s="15"/>
      <c r="D29" s="135">
        <v>345600</v>
      </c>
      <c r="E29" s="94"/>
      <c r="F29" s="94"/>
      <c r="G29" s="174"/>
      <c r="H29" s="154" t="s">
        <v>1</v>
      </c>
      <c r="I29" s="168">
        <v>5928</v>
      </c>
      <c r="J29" s="170"/>
      <c r="K29" s="166">
        <v>830000</v>
      </c>
      <c r="L29" s="94"/>
      <c r="M29" s="94"/>
      <c r="N29" s="174"/>
    </row>
    <row r="30" spans="1:14" x14ac:dyDescent="0.3">
      <c r="A30" s="18" t="s">
        <v>1</v>
      </c>
      <c r="B30" s="133"/>
      <c r="C30" s="9"/>
      <c r="D30" s="136">
        <v>0</v>
      </c>
      <c r="E30" s="92"/>
      <c r="F30" s="92"/>
      <c r="G30" s="174"/>
      <c r="H30" s="155"/>
      <c r="I30" s="169"/>
      <c r="J30" s="171"/>
      <c r="K30" s="167"/>
      <c r="L30" s="92"/>
      <c r="M30" s="92"/>
      <c r="N30" s="174"/>
    </row>
    <row r="31" spans="1:14" x14ac:dyDescent="0.3">
      <c r="A31" s="18" t="s">
        <v>3</v>
      </c>
      <c r="B31" s="133">
        <v>56</v>
      </c>
      <c r="C31" s="9"/>
      <c r="D31" s="136">
        <v>11200</v>
      </c>
      <c r="E31" s="93"/>
      <c r="F31" s="93"/>
      <c r="G31" s="174"/>
      <c r="H31" s="18" t="s">
        <v>122</v>
      </c>
      <c r="I31" s="45"/>
      <c r="J31" s="9"/>
      <c r="K31" s="56">
        <v>0</v>
      </c>
      <c r="L31" s="93"/>
      <c r="M31" s="93"/>
      <c r="N31" s="174"/>
    </row>
    <row r="32" spans="1:14" ht="31.95" customHeight="1" x14ac:dyDescent="0.3">
      <c r="A32" s="18" t="s">
        <v>16</v>
      </c>
      <c r="B32" s="133">
        <v>1</v>
      </c>
      <c r="C32" s="9"/>
      <c r="D32" s="136">
        <v>14000</v>
      </c>
      <c r="E32" s="91"/>
      <c r="F32" s="91"/>
      <c r="G32" s="174"/>
      <c r="H32" s="154" t="s">
        <v>123</v>
      </c>
      <c r="I32" s="162"/>
      <c r="J32" s="164"/>
      <c r="K32" s="166"/>
      <c r="L32" s="91"/>
      <c r="M32" s="91"/>
      <c r="N32" s="174"/>
    </row>
    <row r="33" spans="1:14" ht="31.95" customHeight="1" x14ac:dyDescent="0.3">
      <c r="A33" s="18" t="s">
        <v>90</v>
      </c>
      <c r="B33" s="133">
        <v>1</v>
      </c>
      <c r="C33" s="9"/>
      <c r="D33" s="136">
        <v>1685866</v>
      </c>
      <c r="E33" s="92"/>
      <c r="F33" s="92"/>
      <c r="G33" s="175"/>
      <c r="H33" s="155"/>
      <c r="I33" s="163"/>
      <c r="J33" s="165"/>
      <c r="K33" s="167"/>
      <c r="L33" s="92"/>
      <c r="M33" s="92"/>
      <c r="N33" s="175"/>
    </row>
    <row r="34" spans="1:14" ht="30.6" customHeight="1" x14ac:dyDescent="0.3">
      <c r="A34" s="139" t="s">
        <v>6</v>
      </c>
      <c r="B34" s="140"/>
      <c r="C34" s="140"/>
      <c r="D34" s="140"/>
      <c r="E34" s="88"/>
      <c r="F34" s="88"/>
      <c r="G34" s="88"/>
      <c r="H34" s="177" t="s">
        <v>124</v>
      </c>
      <c r="I34" s="178"/>
      <c r="J34" s="178"/>
      <c r="K34" s="178"/>
      <c r="L34" s="88"/>
      <c r="M34" s="88"/>
      <c r="N34" s="88"/>
    </row>
    <row r="35" spans="1:14" ht="46.8" x14ac:dyDescent="0.3">
      <c r="A35" s="19" t="s">
        <v>84</v>
      </c>
      <c r="B35" s="11"/>
      <c r="C35" s="12"/>
      <c r="D35" s="8">
        <f>SUM(D36:D39)</f>
        <v>1735866</v>
      </c>
      <c r="E35" s="8"/>
      <c r="F35" s="8"/>
      <c r="G35" s="176" t="s">
        <v>155</v>
      </c>
      <c r="H35" s="72" t="s">
        <v>84</v>
      </c>
      <c r="I35" s="73"/>
      <c r="J35" s="74"/>
      <c r="K35" s="70">
        <f>SUM(K36:K38)</f>
        <v>0</v>
      </c>
      <c r="L35" s="8"/>
      <c r="M35" s="8"/>
      <c r="N35" s="176" t="s">
        <v>155</v>
      </c>
    </row>
    <row r="36" spans="1:14" ht="69" x14ac:dyDescent="0.3">
      <c r="A36" s="18" t="s">
        <v>13</v>
      </c>
      <c r="B36" s="45">
        <v>1</v>
      </c>
      <c r="C36" s="9"/>
      <c r="D36" s="57">
        <v>1685866</v>
      </c>
      <c r="E36" s="95"/>
      <c r="F36" s="95"/>
      <c r="G36" s="176"/>
      <c r="H36" s="18" t="s">
        <v>125</v>
      </c>
      <c r="I36" s="45"/>
      <c r="J36" s="9"/>
      <c r="K36" s="57">
        <v>0</v>
      </c>
      <c r="L36" s="95"/>
      <c r="M36" s="95"/>
      <c r="N36" s="176"/>
    </row>
    <row r="37" spans="1:14" ht="27.6" x14ac:dyDescent="0.3">
      <c r="A37" s="18" t="s">
        <v>14</v>
      </c>
      <c r="B37" s="45"/>
      <c r="C37" s="9"/>
      <c r="D37" s="57">
        <v>0</v>
      </c>
      <c r="E37" s="95"/>
      <c r="F37" s="95"/>
      <c r="G37" s="176"/>
      <c r="H37" s="18" t="s">
        <v>126</v>
      </c>
      <c r="I37" s="45"/>
      <c r="J37" s="9"/>
      <c r="K37" s="57">
        <v>0</v>
      </c>
      <c r="L37" s="95"/>
      <c r="M37" s="95"/>
      <c r="N37" s="176"/>
    </row>
    <row r="38" spans="1:14" ht="27.6" x14ac:dyDescent="0.3">
      <c r="A38" s="18" t="s">
        <v>15</v>
      </c>
      <c r="B38" s="45"/>
      <c r="C38" s="9"/>
      <c r="D38" s="57">
        <v>0</v>
      </c>
      <c r="E38" s="95"/>
      <c r="F38" s="95"/>
      <c r="G38" s="176"/>
      <c r="H38" s="18" t="s">
        <v>127</v>
      </c>
      <c r="I38" s="45"/>
      <c r="J38" s="9"/>
      <c r="K38" s="57">
        <v>0</v>
      </c>
      <c r="L38" s="95"/>
      <c r="M38" s="95"/>
      <c r="N38" s="176"/>
    </row>
    <row r="39" spans="1:14" ht="27.6" x14ac:dyDescent="0.3">
      <c r="A39" s="18" t="s">
        <v>17</v>
      </c>
      <c r="B39" s="45" t="s">
        <v>195</v>
      </c>
      <c r="C39" s="9"/>
      <c r="D39" s="57">
        <v>50000</v>
      </c>
      <c r="E39" s="95"/>
      <c r="F39" s="95"/>
      <c r="G39" s="176"/>
      <c r="L39" s="95"/>
      <c r="M39" s="95"/>
      <c r="N39" s="176"/>
    </row>
    <row r="40" spans="1:14" ht="30" customHeight="1" x14ac:dyDescent="0.3">
      <c r="A40" s="137" t="s">
        <v>10</v>
      </c>
      <c r="B40" s="137"/>
      <c r="C40" s="137"/>
      <c r="D40" s="137"/>
      <c r="E40" s="86"/>
      <c r="F40" s="86"/>
      <c r="G40" s="86"/>
      <c r="H40" s="137" t="s">
        <v>10</v>
      </c>
      <c r="I40" s="137"/>
      <c r="J40" s="137"/>
      <c r="K40" s="137"/>
    </row>
    <row r="41" spans="1:14" x14ac:dyDescent="0.3">
      <c r="A41"/>
      <c r="B41" s="1"/>
      <c r="C41" s="1"/>
    </row>
    <row r="42" spans="1:14" x14ac:dyDescent="0.3">
      <c r="A42"/>
    </row>
    <row r="43" spans="1:14" x14ac:dyDescent="0.3">
      <c r="A43"/>
      <c r="B43" s="1"/>
      <c r="C43" s="1"/>
    </row>
    <row r="44" spans="1:14" x14ac:dyDescent="0.3">
      <c r="A44"/>
      <c r="B44" s="2"/>
      <c r="C44" s="2"/>
    </row>
    <row r="45" spans="1:14" x14ac:dyDescent="0.3">
      <c r="A45"/>
    </row>
    <row r="46" spans="1:14" x14ac:dyDescent="0.3">
      <c r="A46"/>
    </row>
    <row r="47" spans="1:14" x14ac:dyDescent="0.3">
      <c r="A47"/>
      <c r="B47" s="1"/>
      <c r="C47" s="1"/>
    </row>
    <row r="48" spans="1:14"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51">
    <mergeCell ref="G35:G39"/>
    <mergeCell ref="L8:L9"/>
    <mergeCell ref="M8:M9"/>
    <mergeCell ref="N8:N9"/>
    <mergeCell ref="N19:N26"/>
    <mergeCell ref="N28:N33"/>
    <mergeCell ref="N35:N39"/>
    <mergeCell ref="H34:K34"/>
    <mergeCell ref="K32:K33"/>
    <mergeCell ref="H10:K10"/>
    <mergeCell ref="H27:K27"/>
    <mergeCell ref="E8:E9"/>
    <mergeCell ref="F8:F9"/>
    <mergeCell ref="G8:G9"/>
    <mergeCell ref="G19:G26"/>
    <mergeCell ref="G28:G33"/>
    <mergeCell ref="H40:K40"/>
    <mergeCell ref="H12:H13"/>
    <mergeCell ref="I12:I13"/>
    <mergeCell ref="K12:K13"/>
    <mergeCell ref="J12:J13"/>
    <mergeCell ref="H20:H21"/>
    <mergeCell ref="I20:I21"/>
    <mergeCell ref="J20:J21"/>
    <mergeCell ref="K20:K21"/>
    <mergeCell ref="H29:H30"/>
    <mergeCell ref="I29:I30"/>
    <mergeCell ref="J29:J30"/>
    <mergeCell ref="K29:K30"/>
    <mergeCell ref="H32:H33"/>
    <mergeCell ref="I32:I33"/>
    <mergeCell ref="J32:J33"/>
    <mergeCell ref="H7:K7"/>
    <mergeCell ref="H8:H9"/>
    <mergeCell ref="I8:I9"/>
    <mergeCell ref="J8:J9"/>
    <mergeCell ref="K8:K9"/>
    <mergeCell ref="A40:D40"/>
    <mergeCell ref="A10:D10"/>
    <mergeCell ref="A27:D27"/>
    <mergeCell ref="A34:D34"/>
    <mergeCell ref="B1:D1"/>
    <mergeCell ref="A7:D7"/>
    <mergeCell ref="D8:D9"/>
    <mergeCell ref="A8:A9"/>
    <mergeCell ref="B8:B9"/>
    <mergeCell ref="C8:C9"/>
    <mergeCell ref="B2:D2"/>
    <mergeCell ref="B3:D3"/>
    <mergeCell ref="B4:D4"/>
    <mergeCell ref="B5:D5"/>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7" zoomScale="90" zoomScaleNormal="100" zoomScaleSheetLayoutView="90" workbookViewId="0">
      <selection activeCell="B14" sqref="B14"/>
    </sheetView>
  </sheetViews>
  <sheetFormatPr defaultRowHeight="14.4" x14ac:dyDescent="0.3"/>
  <cols>
    <col min="1" max="1" width="48.33203125" customWidth="1"/>
    <col min="2" max="2" width="26.88671875" customWidth="1"/>
  </cols>
  <sheetData>
    <row r="1" spans="1:7" ht="101.4" customHeight="1" thickBot="1" x14ac:dyDescent="0.35">
      <c r="A1" s="7" t="s">
        <v>143</v>
      </c>
      <c r="B1" s="110" t="s">
        <v>190</v>
      </c>
    </row>
    <row r="2" spans="1:7" x14ac:dyDescent="0.3">
      <c r="A2" s="5"/>
      <c r="B2" s="6"/>
    </row>
    <row r="3" spans="1:7" ht="30.6" customHeight="1" x14ac:dyDescent="0.3">
      <c r="A3" s="180" t="s">
        <v>102</v>
      </c>
      <c r="B3" s="181"/>
    </row>
    <row r="4" spans="1:7" ht="48.6" customHeight="1" x14ac:dyDescent="0.3">
      <c r="A4" s="64" t="s">
        <v>99</v>
      </c>
      <c r="B4" s="63" t="s">
        <v>160</v>
      </c>
    </row>
    <row r="5" spans="1:7" ht="28.8" x14ac:dyDescent="0.3">
      <c r="A5" s="64" t="s">
        <v>100</v>
      </c>
      <c r="B5" s="63" t="s">
        <v>158</v>
      </c>
    </row>
    <row r="6" spans="1:7" ht="43.2" x14ac:dyDescent="0.3">
      <c r="A6" s="64" t="s">
        <v>134</v>
      </c>
      <c r="B6" s="104" t="s">
        <v>187</v>
      </c>
      <c r="C6" s="103"/>
    </row>
    <row r="7" spans="1:7" ht="38.4" customHeight="1" x14ac:dyDescent="0.3">
      <c r="A7" s="64" t="s">
        <v>110</v>
      </c>
      <c r="B7" s="63" t="s">
        <v>161</v>
      </c>
    </row>
    <row r="8" spans="1:7" ht="25.2" customHeight="1" x14ac:dyDescent="0.3">
      <c r="A8" s="64" t="s">
        <v>109</v>
      </c>
      <c r="B8" s="63" t="s">
        <v>161</v>
      </c>
    </row>
    <row r="9" spans="1:7" ht="45.6" customHeight="1" x14ac:dyDescent="0.3">
      <c r="A9" s="180" t="s">
        <v>98</v>
      </c>
      <c r="B9" s="181"/>
    </row>
    <row r="10" spans="1:7" ht="48" customHeight="1" x14ac:dyDescent="0.3">
      <c r="A10" s="52" t="s">
        <v>96</v>
      </c>
      <c r="B10" s="105" t="s">
        <v>162</v>
      </c>
    </row>
    <row r="11" spans="1:7" ht="41.4" customHeight="1" x14ac:dyDescent="0.3">
      <c r="A11" s="52" t="s">
        <v>135</v>
      </c>
      <c r="B11" s="30" t="s">
        <v>164</v>
      </c>
    </row>
    <row r="12" spans="1:7" ht="70.2" customHeight="1" x14ac:dyDescent="0.3">
      <c r="A12" s="52" t="s">
        <v>97</v>
      </c>
      <c r="B12" s="63" t="s">
        <v>163</v>
      </c>
      <c r="C12" s="182"/>
      <c r="D12" s="183"/>
      <c r="E12" s="183"/>
      <c r="F12" s="183"/>
      <c r="G12" s="183"/>
    </row>
    <row r="13" spans="1:7" ht="51" customHeight="1" x14ac:dyDescent="0.3">
      <c r="A13" s="52" t="s">
        <v>136</v>
      </c>
      <c r="B13" s="63" t="s">
        <v>165</v>
      </c>
    </row>
    <row r="14" spans="1:7" ht="28.8" x14ac:dyDescent="0.3">
      <c r="A14" s="68" t="s">
        <v>111</v>
      </c>
      <c r="B14" s="120"/>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opLeftCell="A25" zoomScale="85" zoomScaleNormal="85" workbookViewId="0">
      <selection activeCell="B7" sqref="B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22.88671875" customWidth="1"/>
    <col min="10" max="10" width="42.44140625" customWidth="1"/>
    <col min="11" max="11" width="22.5546875" customWidth="1"/>
  </cols>
  <sheetData>
    <row r="1" spans="1:10" ht="49.5" customHeight="1" thickBot="1" x14ac:dyDescent="0.35">
      <c r="A1" s="7" t="s">
        <v>143</v>
      </c>
      <c r="B1" s="188" t="s">
        <v>190</v>
      </c>
      <c r="C1" s="189"/>
      <c r="D1" s="189"/>
    </row>
    <row r="2" spans="1:10" ht="21.75" customHeight="1" x14ac:dyDescent="0.3">
      <c r="A2" s="5"/>
      <c r="B2" s="6"/>
      <c r="C2" s="6"/>
      <c r="D2" s="6"/>
    </row>
    <row r="3" spans="1:10" s="4" customFormat="1" ht="18" customHeight="1" x14ac:dyDescent="0.3">
      <c r="A3" s="144" t="s">
        <v>25</v>
      </c>
      <c r="B3" s="144"/>
      <c r="C3" s="144"/>
      <c r="D3" s="144"/>
    </row>
    <row r="4" spans="1:10" s="4" customFormat="1" ht="64.2" customHeight="1" x14ac:dyDescent="0.3">
      <c r="A4" s="84" t="s">
        <v>145</v>
      </c>
      <c r="B4" s="30">
        <v>3315</v>
      </c>
      <c r="C4" s="82"/>
      <c r="D4" s="118" t="s">
        <v>188</v>
      </c>
    </row>
    <row r="5" spans="1:10" ht="72.599999999999994" customHeight="1" x14ac:dyDescent="0.3">
      <c r="A5" s="24" t="s">
        <v>26</v>
      </c>
      <c r="B5" s="30">
        <f>3315+1982+37-105-233-6</f>
        <v>4990</v>
      </c>
      <c r="C5" s="28"/>
      <c r="D5" s="118" t="s">
        <v>189</v>
      </c>
    </row>
    <row r="6" spans="1:10" x14ac:dyDescent="0.3">
      <c r="A6" s="22" t="s">
        <v>27</v>
      </c>
      <c r="B6" s="30">
        <v>370</v>
      </c>
      <c r="C6" s="28"/>
      <c r="D6" s="10"/>
      <c r="E6" s="46"/>
    </row>
    <row r="7" spans="1:10" x14ac:dyDescent="0.3">
      <c r="A7" s="22" t="s">
        <v>28</v>
      </c>
      <c r="B7" s="30">
        <f>1431+541</f>
        <v>1972</v>
      </c>
      <c r="C7" s="29">
        <f>B7/B5</f>
        <v>0.39519038076152302</v>
      </c>
      <c r="D7" s="114"/>
      <c r="E7" s="113"/>
    </row>
    <row r="8" spans="1:10" ht="28.8" x14ac:dyDescent="0.3">
      <c r="A8" s="22" t="s">
        <v>29</v>
      </c>
      <c r="B8" s="30">
        <f>B5-242-114-31</f>
        <v>4603</v>
      </c>
      <c r="C8" s="29">
        <f>B8/B5</f>
        <v>0.92244488977955907</v>
      </c>
      <c r="D8" s="115"/>
      <c r="E8" s="113"/>
    </row>
    <row r="9" spans="1:10" ht="41.4" x14ac:dyDescent="0.3">
      <c r="A9" s="26"/>
      <c r="B9" s="11"/>
      <c r="C9" s="27" t="s">
        <v>91</v>
      </c>
      <c r="D9" s="27" t="s">
        <v>92</v>
      </c>
      <c r="E9" s="58"/>
      <c r="G9" s="190"/>
      <c r="H9" s="190"/>
      <c r="I9" s="190"/>
      <c r="J9" s="190"/>
    </row>
    <row r="10" spans="1:10" ht="15.6" x14ac:dyDescent="0.3">
      <c r="A10" s="24" t="s">
        <v>30</v>
      </c>
      <c r="B10" s="107">
        <f>B11+B12</f>
        <v>33.496899999999997</v>
      </c>
      <c r="C10" s="20">
        <f>C11+C12</f>
        <v>0</v>
      </c>
      <c r="D10" s="20">
        <f t="shared" ref="D10" si="0">D11+D12</f>
        <v>1.7250000000000001</v>
      </c>
      <c r="E10" s="46"/>
    </row>
    <row r="11" spans="1:10" x14ac:dyDescent="0.3">
      <c r="A11" s="22" t="s">
        <v>31</v>
      </c>
      <c r="B11" s="108">
        <v>20.9756</v>
      </c>
      <c r="C11" s="30">
        <v>0</v>
      </c>
      <c r="D11" s="106">
        <v>1.7250000000000001</v>
      </c>
      <c r="E11" s="46"/>
    </row>
    <row r="12" spans="1:10" x14ac:dyDescent="0.3">
      <c r="A12" s="22" t="s">
        <v>32</v>
      </c>
      <c r="B12" s="108">
        <v>12.5213</v>
      </c>
      <c r="C12" s="30">
        <v>0</v>
      </c>
      <c r="D12" s="30">
        <v>0</v>
      </c>
      <c r="E12" s="46"/>
    </row>
    <row r="13" spans="1:10" ht="15.6" x14ac:dyDescent="0.3">
      <c r="A13" s="25" t="s">
        <v>33</v>
      </c>
      <c r="B13" s="30">
        <v>15</v>
      </c>
      <c r="C13" s="28"/>
      <c r="D13" s="28"/>
      <c r="E13" s="46"/>
    </row>
    <row r="14" spans="1:10" x14ac:dyDescent="0.3">
      <c r="A14" s="18" t="s">
        <v>34</v>
      </c>
      <c r="B14" s="30">
        <v>0</v>
      </c>
      <c r="C14" s="28"/>
      <c r="D14" s="28"/>
      <c r="E14" s="46"/>
    </row>
    <row r="15" spans="1:10" x14ac:dyDescent="0.3">
      <c r="A15" s="23" t="s">
        <v>35</v>
      </c>
      <c r="B15" s="30">
        <v>15</v>
      </c>
      <c r="C15" s="28"/>
      <c r="D15" s="28"/>
      <c r="E15" s="46"/>
    </row>
    <row r="16" spans="1:10" ht="15.6" x14ac:dyDescent="0.3">
      <c r="A16" s="24" t="s">
        <v>79</v>
      </c>
      <c r="B16" s="57">
        <v>10</v>
      </c>
      <c r="C16" s="191" t="s">
        <v>177</v>
      </c>
      <c r="D16" s="191"/>
    </row>
    <row r="17" spans="1:8" ht="15.6" x14ac:dyDescent="0.3">
      <c r="A17" s="24" t="s">
        <v>137</v>
      </c>
      <c r="B17" s="57">
        <v>0</v>
      </c>
      <c r="C17" s="59"/>
      <c r="D17" s="59"/>
      <c r="E17" s="58"/>
    </row>
    <row r="18" spans="1:8" ht="45.6" customHeight="1" x14ac:dyDescent="0.3">
      <c r="A18" s="31" t="s">
        <v>93</v>
      </c>
      <c r="B18" s="30">
        <v>2</v>
      </c>
      <c r="C18" s="191" t="s">
        <v>174</v>
      </c>
      <c r="D18" s="191"/>
    </row>
    <row r="19" spans="1:8" ht="67.8" customHeight="1" x14ac:dyDescent="0.3">
      <c r="A19" s="31" t="s">
        <v>144</v>
      </c>
      <c r="B19" s="33" t="s">
        <v>176</v>
      </c>
      <c r="C19" s="191" t="s">
        <v>175</v>
      </c>
      <c r="D19" s="191"/>
    </row>
    <row r="20" spans="1:8" ht="46.8" x14ac:dyDescent="0.3">
      <c r="A20" s="31" t="s">
        <v>85</v>
      </c>
      <c r="B20" s="33">
        <v>1</v>
      </c>
      <c r="C20" s="191" t="s">
        <v>178</v>
      </c>
      <c r="D20" s="191"/>
    </row>
    <row r="21" spans="1:8" ht="31.2" x14ac:dyDescent="0.3">
      <c r="A21" s="31" t="s">
        <v>86</v>
      </c>
      <c r="B21" s="32">
        <f>198820+54552</f>
        <v>253372</v>
      </c>
      <c r="C21" s="28"/>
      <c r="D21" s="28"/>
    </row>
    <row r="22" spans="1:8" ht="114" customHeight="1" x14ac:dyDescent="0.3">
      <c r="A22" s="31" t="s">
        <v>101</v>
      </c>
      <c r="B22" s="32">
        <v>0</v>
      </c>
      <c r="C22" s="191" t="s">
        <v>173</v>
      </c>
      <c r="D22" s="191"/>
      <c r="F22" s="3"/>
    </row>
    <row r="23" spans="1:8" ht="15.6" x14ac:dyDescent="0.3">
      <c r="A23" s="187" t="s">
        <v>69</v>
      </c>
      <c r="B23" s="187"/>
      <c r="C23" s="187"/>
      <c r="D23" s="187"/>
    </row>
    <row r="24" spans="1:8" ht="31.2" x14ac:dyDescent="0.3">
      <c r="A24" s="24" t="s">
        <v>70</v>
      </c>
      <c r="B24" s="30">
        <f>3315+1982-96-232</f>
        <v>4969</v>
      </c>
      <c r="C24" s="28"/>
      <c r="D24" s="21"/>
    </row>
    <row r="25" spans="1:8" x14ac:dyDescent="0.3">
      <c r="A25" s="22" t="s">
        <v>27</v>
      </c>
      <c r="B25" s="32">
        <v>0</v>
      </c>
      <c r="C25" s="28"/>
      <c r="D25" s="10"/>
    </row>
    <row r="26" spans="1:8" x14ac:dyDescent="0.3">
      <c r="A26" s="22" t="s">
        <v>28</v>
      </c>
      <c r="B26" s="32">
        <f>1766+569</f>
        <v>2335</v>
      </c>
      <c r="C26" s="29">
        <f>B26/B24</f>
        <v>0.46991346347353591</v>
      </c>
      <c r="D26" s="10"/>
      <c r="H26" t="s">
        <v>87</v>
      </c>
    </row>
    <row r="27" spans="1:8" ht="46.8" customHeight="1" x14ac:dyDescent="0.3">
      <c r="A27" s="22" t="s">
        <v>29</v>
      </c>
      <c r="B27" s="32">
        <v>2685</v>
      </c>
      <c r="C27" s="29">
        <f>B27/B24</f>
        <v>0.54035017106057559</v>
      </c>
    </row>
    <row r="28" spans="1:8" ht="41.4" x14ac:dyDescent="0.3">
      <c r="A28" s="26"/>
      <c r="B28" s="11"/>
      <c r="C28" s="27" t="s">
        <v>91</v>
      </c>
      <c r="D28" s="27" t="s">
        <v>92</v>
      </c>
      <c r="E28" s="58"/>
    </row>
    <row r="29" spans="1:8" ht="19.2" customHeight="1" x14ac:dyDescent="0.3">
      <c r="A29" s="24" t="s">
        <v>71</v>
      </c>
      <c r="B29" s="109">
        <v>26.053000000000001</v>
      </c>
      <c r="C29" s="57">
        <v>0</v>
      </c>
      <c r="D29" s="57">
        <v>0</v>
      </c>
    </row>
    <row r="30" spans="1:8" ht="15.6" x14ac:dyDescent="0.3">
      <c r="A30" s="24" t="s">
        <v>79</v>
      </c>
      <c r="B30" s="57" t="s">
        <v>182</v>
      </c>
      <c r="C30" s="28"/>
      <c r="D30" s="119"/>
      <c r="E30" s="102"/>
    </row>
    <row r="31" spans="1:8" ht="37.200000000000003" customHeight="1" x14ac:dyDescent="0.3">
      <c r="A31" s="24" t="s">
        <v>138</v>
      </c>
      <c r="B31" s="57">
        <v>0</v>
      </c>
      <c r="C31" s="59"/>
      <c r="D31" s="60"/>
      <c r="E31" s="61"/>
    </row>
    <row r="32" spans="1:8" ht="45" customHeight="1" x14ac:dyDescent="0.3">
      <c r="A32" s="55" t="s">
        <v>74</v>
      </c>
      <c r="B32" s="35" t="s">
        <v>38</v>
      </c>
      <c r="C32" s="35" t="s">
        <v>39</v>
      </c>
      <c r="D32" s="35" t="s">
        <v>41</v>
      </c>
      <c r="E32" s="35" t="s">
        <v>72</v>
      </c>
      <c r="F32" s="35" t="s">
        <v>42</v>
      </c>
      <c r="G32" s="35" t="s">
        <v>57</v>
      </c>
      <c r="H32" s="35" t="s">
        <v>76</v>
      </c>
    </row>
    <row r="33" spans="1:8" x14ac:dyDescent="0.3">
      <c r="A33" s="38" t="s">
        <v>181</v>
      </c>
      <c r="B33" s="42" t="s">
        <v>170</v>
      </c>
      <c r="C33" s="42">
        <v>2011</v>
      </c>
      <c r="D33" s="42"/>
      <c r="E33" s="42">
        <v>32575</v>
      </c>
      <c r="F33" s="42">
        <v>15</v>
      </c>
      <c r="G33" s="42"/>
      <c r="H33" s="42" t="s">
        <v>183</v>
      </c>
    </row>
    <row r="34" spans="1:8" x14ac:dyDescent="0.3">
      <c r="A34" s="38" t="s">
        <v>179</v>
      </c>
      <c r="B34" s="42" t="s">
        <v>170</v>
      </c>
      <c r="C34" s="42">
        <v>2011</v>
      </c>
      <c r="D34" s="42"/>
      <c r="E34" s="42">
        <v>70484</v>
      </c>
      <c r="F34" s="42">
        <v>15</v>
      </c>
      <c r="G34" s="42"/>
      <c r="H34" s="42" t="s">
        <v>183</v>
      </c>
    </row>
    <row r="35" spans="1:8" x14ac:dyDescent="0.3">
      <c r="A35" s="38" t="s">
        <v>180</v>
      </c>
      <c r="B35" s="42" t="s">
        <v>170</v>
      </c>
      <c r="C35" s="42">
        <v>2011</v>
      </c>
      <c r="D35" s="42"/>
      <c r="E35" s="42">
        <v>39437</v>
      </c>
      <c r="F35" s="42">
        <v>15</v>
      </c>
      <c r="G35" s="42"/>
      <c r="H35" s="42" t="s">
        <v>183</v>
      </c>
    </row>
    <row r="36" spans="1:8" ht="43.2" x14ac:dyDescent="0.3">
      <c r="A36" s="55" t="s">
        <v>78</v>
      </c>
      <c r="B36" s="35" t="s">
        <v>38</v>
      </c>
      <c r="C36" s="35" t="s">
        <v>39</v>
      </c>
      <c r="D36" s="35" t="s">
        <v>41</v>
      </c>
      <c r="E36" s="35" t="s">
        <v>80</v>
      </c>
      <c r="F36" s="35" t="s">
        <v>42</v>
      </c>
      <c r="G36" s="35" t="s">
        <v>57</v>
      </c>
      <c r="H36" s="35" t="s">
        <v>77</v>
      </c>
    </row>
    <row r="37" spans="1:8" x14ac:dyDescent="0.3">
      <c r="A37" s="38" t="s">
        <v>181</v>
      </c>
      <c r="B37" s="42" t="s">
        <v>170</v>
      </c>
      <c r="C37" s="42">
        <v>2011</v>
      </c>
      <c r="D37" s="42"/>
      <c r="E37" s="184">
        <f>SUM(E33:E35)-1098</f>
        <v>141398</v>
      </c>
      <c r="F37" s="42">
        <v>20</v>
      </c>
      <c r="G37" s="42"/>
      <c r="H37" s="42">
        <v>18680</v>
      </c>
    </row>
    <row r="38" spans="1:8" x14ac:dyDescent="0.3">
      <c r="A38" s="38" t="s">
        <v>179</v>
      </c>
      <c r="B38" s="42" t="s">
        <v>170</v>
      </c>
      <c r="C38" s="42">
        <v>2011</v>
      </c>
      <c r="D38" s="42"/>
      <c r="E38" s="185"/>
      <c r="F38" s="42">
        <v>20</v>
      </c>
      <c r="G38" s="42"/>
      <c r="H38" s="42">
        <v>41009</v>
      </c>
    </row>
    <row r="39" spans="1:8" x14ac:dyDescent="0.3">
      <c r="A39" s="38" t="s">
        <v>180</v>
      </c>
      <c r="B39" s="42" t="s">
        <v>170</v>
      </c>
      <c r="C39" s="42">
        <v>2011</v>
      </c>
      <c r="D39" s="42"/>
      <c r="E39" s="186"/>
      <c r="F39" s="42">
        <v>20</v>
      </c>
      <c r="G39" s="42"/>
      <c r="H39" s="42">
        <v>24756</v>
      </c>
    </row>
    <row r="40" spans="1:8" ht="57.6" x14ac:dyDescent="0.3">
      <c r="A40" s="55" t="s">
        <v>73</v>
      </c>
      <c r="B40" s="35" t="s">
        <v>38</v>
      </c>
      <c r="C40" s="35" t="s">
        <v>39</v>
      </c>
      <c r="D40" s="35" t="s">
        <v>75</v>
      </c>
      <c r="E40" s="35" t="s">
        <v>42</v>
      </c>
      <c r="F40" s="35" t="s">
        <v>57</v>
      </c>
      <c r="G40" s="35" t="s">
        <v>81</v>
      </c>
    </row>
    <row r="41" spans="1:8" x14ac:dyDescent="0.3">
      <c r="A41" s="38" t="s">
        <v>181</v>
      </c>
      <c r="B41" s="42" t="s">
        <v>170</v>
      </c>
      <c r="C41" s="42">
        <v>2011</v>
      </c>
      <c r="D41" s="42"/>
      <c r="E41" s="42">
        <v>10</v>
      </c>
      <c r="F41" s="42"/>
      <c r="G41" s="42" t="s">
        <v>183</v>
      </c>
      <c r="H41" s="36"/>
    </row>
    <row r="42" spans="1:8" x14ac:dyDescent="0.3">
      <c r="A42" s="38" t="s">
        <v>179</v>
      </c>
      <c r="B42" s="42" t="s">
        <v>170</v>
      </c>
      <c r="C42" s="42">
        <v>2011</v>
      </c>
      <c r="D42" s="42"/>
      <c r="E42" s="42">
        <v>10</v>
      </c>
      <c r="F42" s="42"/>
      <c r="G42" s="42" t="s">
        <v>183</v>
      </c>
      <c r="H42" s="36"/>
    </row>
    <row r="43" spans="1:8" x14ac:dyDescent="0.3">
      <c r="A43" s="38" t="s">
        <v>180</v>
      </c>
      <c r="B43" s="42" t="s">
        <v>170</v>
      </c>
      <c r="C43" s="42">
        <v>2011</v>
      </c>
      <c r="D43" s="42"/>
      <c r="E43" s="42">
        <v>10</v>
      </c>
      <c r="F43" s="42"/>
      <c r="G43" s="42" t="s">
        <v>183</v>
      </c>
      <c r="H43" s="36"/>
    </row>
    <row r="44" spans="1:8" x14ac:dyDescent="0.3">
      <c r="H44" s="4"/>
    </row>
  </sheetData>
  <mergeCells count="10">
    <mergeCell ref="E37:E39"/>
    <mergeCell ref="A23:D23"/>
    <mergeCell ref="B1:D1"/>
    <mergeCell ref="A3:D3"/>
    <mergeCell ref="G9:J9"/>
    <mergeCell ref="C16:D16"/>
    <mergeCell ref="C18:D18"/>
    <mergeCell ref="C19:D19"/>
    <mergeCell ref="C20:D20"/>
    <mergeCell ref="C22:D22"/>
  </mergeCells>
  <phoneticPr fontId="31" type="noConversion"/>
  <pageMargins left="0.7" right="0.7" top="0.75" bottom="0.75" header="0.3" footer="0.3"/>
  <pageSetup paperSize="9" scale="3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opLeftCell="A2" zoomScale="60" zoomScaleNormal="60" workbookViewId="0">
      <selection activeCell="M8" sqref="M8"/>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5.77734375" bestFit="1" customWidth="1"/>
    <col min="11" max="11" width="15.77734375" customWidth="1"/>
    <col min="12" max="12" width="42.44140625" customWidth="1"/>
    <col min="13" max="13" width="22.5546875" customWidth="1"/>
  </cols>
  <sheetData>
    <row r="1" spans="1:11" ht="49.5" customHeight="1" thickBot="1" x14ac:dyDescent="0.35">
      <c r="A1" s="7" t="s">
        <v>143</v>
      </c>
      <c r="B1" s="195" t="str">
        <f>Ūdenssaimniec_ESOŠS_VĒRTĒJUMS!B1</f>
        <v>SAULKRASTI</v>
      </c>
      <c r="C1" s="196"/>
      <c r="D1" s="196"/>
      <c r="E1" s="77"/>
      <c r="F1" s="58"/>
    </row>
    <row r="2" spans="1:11" ht="21.75" customHeight="1" x14ac:dyDescent="0.3">
      <c r="A2" s="5"/>
      <c r="B2" s="6"/>
      <c r="C2" s="6"/>
      <c r="D2" s="6"/>
      <c r="E2" s="6"/>
    </row>
    <row r="3" spans="1:11" s="4" customFormat="1" ht="18" customHeight="1" x14ac:dyDescent="0.3">
      <c r="A3" s="144" t="s">
        <v>36</v>
      </c>
      <c r="B3" s="144"/>
      <c r="C3" s="144"/>
      <c r="D3" s="144"/>
      <c r="E3" s="78"/>
    </row>
    <row r="4" spans="1:11" ht="29.4" customHeight="1" x14ac:dyDescent="0.3">
      <c r="A4" s="41" t="s">
        <v>44</v>
      </c>
      <c r="B4" s="30">
        <v>143209</v>
      </c>
      <c r="C4" s="28"/>
      <c r="D4" s="21"/>
      <c r="E4" s="100"/>
    </row>
    <row r="5" spans="1:11" ht="101.4" customHeight="1" x14ac:dyDescent="0.3">
      <c r="A5" s="22" t="s">
        <v>37</v>
      </c>
      <c r="B5" s="117">
        <v>23180</v>
      </c>
      <c r="C5" s="34">
        <f>B5/B4</f>
        <v>0.16186133553058815</v>
      </c>
      <c r="D5" s="123" t="s">
        <v>193</v>
      </c>
      <c r="E5" s="122" t="s">
        <v>194</v>
      </c>
    </row>
    <row r="6" spans="1:11" ht="28.8" x14ac:dyDescent="0.3">
      <c r="A6" s="22" t="s">
        <v>88</v>
      </c>
      <c r="B6" s="30">
        <v>5113</v>
      </c>
      <c r="C6" s="29">
        <f>B6/B4</f>
        <v>3.5703063354956745E-2</v>
      </c>
      <c r="D6" s="10"/>
      <c r="E6" s="79"/>
      <c r="F6" s="58"/>
    </row>
    <row r="7" spans="1:11" ht="43.2" x14ac:dyDescent="0.3">
      <c r="A7" s="62" t="s">
        <v>95</v>
      </c>
      <c r="B7" s="35" t="s">
        <v>38</v>
      </c>
      <c r="C7" s="35" t="s">
        <v>39</v>
      </c>
      <c r="D7" s="35" t="s">
        <v>41</v>
      </c>
      <c r="E7" s="35" t="s">
        <v>139</v>
      </c>
      <c r="F7" s="35" t="s">
        <v>43</v>
      </c>
      <c r="G7" s="35" t="s">
        <v>42</v>
      </c>
      <c r="H7" s="35" t="s">
        <v>57</v>
      </c>
      <c r="I7" s="35" t="s">
        <v>45</v>
      </c>
      <c r="J7" s="35" t="s">
        <v>55</v>
      </c>
      <c r="K7" s="35" t="s">
        <v>56</v>
      </c>
    </row>
    <row r="8" spans="1:11" s="37" customFormat="1" ht="100.8" customHeight="1" x14ac:dyDescent="0.3">
      <c r="A8" s="38" t="s">
        <v>169</v>
      </c>
      <c r="B8" s="42" t="s">
        <v>170</v>
      </c>
      <c r="C8" s="42">
        <v>2003</v>
      </c>
      <c r="D8" s="42">
        <v>1055</v>
      </c>
      <c r="E8" s="42">
        <v>8400</v>
      </c>
      <c r="F8" s="42">
        <v>143209</v>
      </c>
      <c r="G8" s="42">
        <v>45</v>
      </c>
      <c r="H8" s="117"/>
      <c r="I8" s="42">
        <v>198820</v>
      </c>
      <c r="J8" s="43" t="s">
        <v>171</v>
      </c>
      <c r="K8" s="192" t="s">
        <v>172</v>
      </c>
    </row>
    <row r="9" spans="1:11" s="37" customFormat="1" x14ac:dyDescent="0.3">
      <c r="A9" s="38" t="s">
        <v>47</v>
      </c>
      <c r="B9" s="42"/>
      <c r="C9" s="42"/>
      <c r="D9" s="42"/>
      <c r="E9" s="42"/>
      <c r="F9" s="42"/>
      <c r="G9" s="42"/>
      <c r="H9" s="42"/>
      <c r="I9" s="42"/>
      <c r="J9" s="43"/>
      <c r="K9" s="193"/>
    </row>
    <row r="10" spans="1:11" s="37" customFormat="1" x14ac:dyDescent="0.3">
      <c r="A10" s="38" t="s">
        <v>48</v>
      </c>
      <c r="B10" s="42"/>
      <c r="C10" s="42"/>
      <c r="D10" s="42"/>
      <c r="E10" s="42"/>
      <c r="F10" s="42"/>
      <c r="G10" s="42"/>
      <c r="H10" s="42"/>
      <c r="I10" s="42"/>
      <c r="J10" s="43"/>
      <c r="K10" s="194"/>
    </row>
    <row r="11" spans="1:11" s="37" customFormat="1" ht="77.400000000000006" customHeight="1" x14ac:dyDescent="0.3">
      <c r="A11" s="85" t="s">
        <v>146</v>
      </c>
      <c r="B11" s="203" t="s">
        <v>191</v>
      </c>
      <c r="C11" s="204"/>
      <c r="D11" s="36"/>
      <c r="E11" s="36"/>
      <c r="F11" s="36"/>
      <c r="G11" s="36"/>
      <c r="H11" s="36"/>
      <c r="I11" s="36"/>
      <c r="J11" s="83"/>
      <c r="K11" s="83"/>
    </row>
    <row r="12" spans="1:11" s="37" customFormat="1" x14ac:dyDescent="0.3">
      <c r="A12" s="36"/>
      <c r="B12" s="36"/>
      <c r="C12" s="36"/>
      <c r="D12" s="36"/>
      <c r="E12" s="36"/>
      <c r="F12" s="36"/>
      <c r="G12" s="36"/>
      <c r="H12" s="36"/>
      <c r="I12" s="36"/>
      <c r="J12" s="83"/>
      <c r="K12" s="83"/>
    </row>
    <row r="13" spans="1:11" ht="46.95" customHeight="1" x14ac:dyDescent="0.3">
      <c r="A13" s="35" t="s">
        <v>40</v>
      </c>
      <c r="B13" s="35" t="s">
        <v>82</v>
      </c>
      <c r="C13" s="35" t="s">
        <v>140</v>
      </c>
      <c r="D13" s="35" t="s">
        <v>49</v>
      </c>
      <c r="E13" s="101"/>
      <c r="F13" s="37"/>
    </row>
    <row r="14" spans="1:11" x14ac:dyDescent="0.3">
      <c r="A14" s="197" t="s">
        <v>46</v>
      </c>
      <c r="B14" s="39" t="s">
        <v>50</v>
      </c>
      <c r="C14" s="44">
        <v>203.75</v>
      </c>
      <c r="D14" s="44">
        <v>3.3824999999999998</v>
      </c>
      <c r="E14" s="80"/>
      <c r="F14" s="37"/>
    </row>
    <row r="15" spans="1:11" x14ac:dyDescent="0.3">
      <c r="A15" s="198"/>
      <c r="B15" s="39" t="s">
        <v>51</v>
      </c>
      <c r="C15" s="44">
        <v>514.5</v>
      </c>
      <c r="D15" s="44">
        <v>37.25</v>
      </c>
      <c r="E15" s="80"/>
      <c r="F15" s="37"/>
    </row>
    <row r="16" spans="1:11" x14ac:dyDescent="0.3">
      <c r="A16" s="198"/>
      <c r="B16" s="39" t="s">
        <v>52</v>
      </c>
      <c r="C16" s="44">
        <v>226.75</v>
      </c>
      <c r="D16" s="44">
        <v>8</v>
      </c>
      <c r="E16" s="80"/>
      <c r="F16" s="37"/>
    </row>
    <row r="17" spans="1:6" x14ac:dyDescent="0.3">
      <c r="A17" s="198"/>
      <c r="B17" s="39" t="s">
        <v>53</v>
      </c>
      <c r="C17" s="44">
        <v>92.174999999999997</v>
      </c>
      <c r="D17" s="44">
        <v>23.524999999999999</v>
      </c>
      <c r="E17" s="80"/>
      <c r="F17" s="37"/>
    </row>
    <row r="18" spans="1:6" x14ac:dyDescent="0.3">
      <c r="A18" s="198"/>
      <c r="B18" s="39" t="s">
        <v>54</v>
      </c>
      <c r="C18" s="44">
        <v>8.4275000000000002</v>
      </c>
      <c r="D18" s="44">
        <v>6.66</v>
      </c>
      <c r="E18" s="80"/>
      <c r="F18" s="37"/>
    </row>
    <row r="19" spans="1:6" ht="28.8" x14ac:dyDescent="0.3">
      <c r="A19" s="199"/>
      <c r="B19" s="81" t="s">
        <v>141</v>
      </c>
      <c r="C19" s="44">
        <v>1380</v>
      </c>
      <c r="D19" s="28"/>
      <c r="E19" s="80"/>
      <c r="F19" s="37"/>
    </row>
    <row r="20" spans="1:6" ht="29.4" customHeight="1" x14ac:dyDescent="0.3">
      <c r="A20" s="200" t="s">
        <v>47</v>
      </c>
      <c r="B20" s="40" t="s">
        <v>50</v>
      </c>
      <c r="C20" s="45"/>
      <c r="D20" s="45"/>
      <c r="E20" s="80"/>
      <c r="F20" s="37"/>
    </row>
    <row r="21" spans="1:6" x14ac:dyDescent="0.3">
      <c r="A21" s="201"/>
      <c r="B21" s="40" t="s">
        <v>51</v>
      </c>
      <c r="C21" s="45"/>
      <c r="D21" s="45"/>
      <c r="E21" s="80"/>
      <c r="F21" s="37"/>
    </row>
    <row r="22" spans="1:6" x14ac:dyDescent="0.3">
      <c r="A22" s="201"/>
      <c r="B22" s="40" t="s">
        <v>52</v>
      </c>
      <c r="C22" s="45"/>
      <c r="D22" s="45"/>
      <c r="E22" s="80"/>
      <c r="F22" s="37"/>
    </row>
    <row r="23" spans="1:6" x14ac:dyDescent="0.3">
      <c r="A23" s="201"/>
      <c r="B23" s="40" t="s">
        <v>53</v>
      </c>
      <c r="C23" s="45"/>
      <c r="D23" s="45"/>
      <c r="E23" s="80"/>
      <c r="F23" s="37"/>
    </row>
    <row r="24" spans="1:6" x14ac:dyDescent="0.3">
      <c r="A24" s="201"/>
      <c r="B24" s="40" t="s">
        <v>54</v>
      </c>
      <c r="C24" s="45"/>
      <c r="D24" s="45"/>
      <c r="E24" s="80"/>
      <c r="F24" s="37"/>
    </row>
    <row r="25" spans="1:6" ht="28.8" x14ac:dyDescent="0.3">
      <c r="A25" s="202"/>
      <c r="B25" s="81" t="s">
        <v>141</v>
      </c>
      <c r="C25" s="45"/>
      <c r="D25" s="28"/>
    </row>
  </sheetData>
  <mergeCells count="6">
    <mergeCell ref="K8:K10"/>
    <mergeCell ref="B1:D1"/>
    <mergeCell ref="A3:D3"/>
    <mergeCell ref="A14:A19"/>
    <mergeCell ref="A20:A25"/>
    <mergeCell ref="B11:C11"/>
  </mergeCells>
  <pageMargins left="0.7" right="0.7" top="0.75" bottom="0.75" header="0.3" footer="0.3"/>
  <pageSetup paperSize="9" scale="5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B23" sqref="B2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95" t="s">
        <v>190</v>
      </c>
      <c r="C1" s="196"/>
      <c r="D1" s="58"/>
    </row>
    <row r="2" spans="1:4" ht="21.75" customHeight="1" x14ac:dyDescent="0.3">
      <c r="A2" s="5"/>
      <c r="B2" s="6"/>
      <c r="C2" s="6"/>
    </row>
    <row r="3" spans="1:4" s="4" customFormat="1" ht="18" customHeight="1" x14ac:dyDescent="0.3">
      <c r="A3" s="144" t="s">
        <v>63</v>
      </c>
      <c r="B3" s="144"/>
      <c r="C3" s="144"/>
    </row>
    <row r="4" spans="1:4" s="48" customFormat="1" ht="30" customHeight="1" x14ac:dyDescent="0.3">
      <c r="A4" s="49" t="s">
        <v>61</v>
      </c>
      <c r="B4" s="50" t="s">
        <v>159</v>
      </c>
      <c r="C4" s="28"/>
    </row>
    <row r="5" spans="1:4" s="48" customFormat="1" ht="30" customHeight="1" x14ac:dyDescent="0.3">
      <c r="A5" s="49" t="s">
        <v>62</v>
      </c>
      <c r="B5" s="30">
        <v>4019547</v>
      </c>
      <c r="C5" s="28"/>
    </row>
    <row r="6" spans="1:4" s="48" customFormat="1" ht="48" customHeight="1" x14ac:dyDescent="0.3">
      <c r="A6" s="49" t="s">
        <v>104</v>
      </c>
      <c r="B6" s="30">
        <v>0</v>
      </c>
      <c r="C6" s="28"/>
      <c r="D6" s="47"/>
    </row>
    <row r="7" spans="1:4" s="48" customFormat="1" ht="30" customHeight="1" x14ac:dyDescent="0.3">
      <c r="A7" s="49" t="s">
        <v>103</v>
      </c>
      <c r="B7" s="30">
        <v>0</v>
      </c>
      <c r="C7" s="28"/>
      <c r="D7" s="47"/>
    </row>
    <row r="8" spans="1:4" s="48" customFormat="1" ht="28.8" x14ac:dyDescent="0.3">
      <c r="A8" s="49" t="s">
        <v>83</v>
      </c>
      <c r="B8" s="30">
        <v>0</v>
      </c>
      <c r="C8" s="28"/>
      <c r="D8" s="47"/>
    </row>
    <row r="9" spans="1:4" s="48" customFormat="1" x14ac:dyDescent="0.3">
      <c r="A9" s="53"/>
      <c r="B9" s="54"/>
      <c r="C9" s="54"/>
      <c r="D9" s="47"/>
    </row>
    <row r="10" spans="1:4" ht="29.4" customHeight="1" x14ac:dyDescent="0.3">
      <c r="A10" s="41" t="s">
        <v>58</v>
      </c>
      <c r="B10" s="111">
        <v>1.69</v>
      </c>
      <c r="C10" s="116" t="s">
        <v>185</v>
      </c>
    </row>
    <row r="11" spans="1:4" x14ac:dyDescent="0.3">
      <c r="A11" s="22" t="s">
        <v>60</v>
      </c>
      <c r="B11" s="30"/>
      <c r="C11" s="34">
        <f>B11/B10</f>
        <v>0</v>
      </c>
    </row>
    <row r="12" spans="1:4" x14ac:dyDescent="0.3">
      <c r="A12" s="22" t="s">
        <v>59</v>
      </c>
      <c r="B12" s="30"/>
      <c r="C12" s="29">
        <f>B12/B10</f>
        <v>0</v>
      </c>
    </row>
    <row r="13" spans="1:4" ht="57.6" x14ac:dyDescent="0.3">
      <c r="A13" s="51" t="s">
        <v>142</v>
      </c>
      <c r="B13" s="112" t="s">
        <v>167</v>
      </c>
      <c r="C13" s="116" t="s">
        <v>186</v>
      </c>
      <c r="D13" s="58"/>
    </row>
    <row r="14" spans="1:4" x14ac:dyDescent="0.3">
      <c r="A14" s="51" t="s">
        <v>105</v>
      </c>
      <c r="B14" s="30">
        <v>136721</v>
      </c>
      <c r="C14" s="28"/>
    </row>
    <row r="15" spans="1:4" x14ac:dyDescent="0.3">
      <c r="A15" s="67" t="s">
        <v>106</v>
      </c>
      <c r="B15" s="30">
        <v>216000</v>
      </c>
      <c r="C15" s="28"/>
    </row>
    <row r="16" spans="1:4" ht="28.8" x14ac:dyDescent="0.3">
      <c r="A16" s="65" t="s">
        <v>67</v>
      </c>
      <c r="B16" s="121" t="s">
        <v>192</v>
      </c>
      <c r="C16" s="66"/>
      <c r="D16" s="98"/>
    </row>
    <row r="17" spans="1:4" ht="28.8" x14ac:dyDescent="0.3">
      <c r="A17" s="65" t="s">
        <v>24</v>
      </c>
      <c r="B17" s="99" t="s">
        <v>166</v>
      </c>
      <c r="C17" s="66"/>
    </row>
    <row r="18" spans="1:4" ht="28.8" x14ac:dyDescent="0.3">
      <c r="A18" s="65" t="s">
        <v>89</v>
      </c>
      <c r="B18" s="99" t="s">
        <v>168</v>
      </c>
      <c r="C18" s="66"/>
      <c r="D18" s="58"/>
    </row>
    <row r="19" spans="1:4" ht="15.6" customHeight="1" x14ac:dyDescent="0.3">
      <c r="A19" s="205" t="s">
        <v>64</v>
      </c>
      <c r="B19" s="206"/>
      <c r="C19" s="205"/>
    </row>
    <row r="20" spans="1:4" x14ac:dyDescent="0.3">
      <c r="A20" s="41" t="s">
        <v>65</v>
      </c>
      <c r="B20" s="111">
        <v>1.04</v>
      </c>
      <c r="C20" s="28"/>
    </row>
    <row r="21" spans="1:4" x14ac:dyDescent="0.3">
      <c r="A21" s="51" t="s">
        <v>107</v>
      </c>
      <c r="B21" s="30">
        <v>105190</v>
      </c>
      <c r="C21" s="28"/>
    </row>
    <row r="22" spans="1:4" x14ac:dyDescent="0.3">
      <c r="A22" s="51" t="s">
        <v>108</v>
      </c>
      <c r="B22" s="30">
        <v>123724</v>
      </c>
      <c r="C22" s="28"/>
    </row>
    <row r="23" spans="1:4" ht="28.8" x14ac:dyDescent="0.3">
      <c r="A23" s="52" t="s">
        <v>66</v>
      </c>
      <c r="B23" s="121" t="s">
        <v>192</v>
      </c>
      <c r="C23" s="28"/>
    </row>
    <row r="24" spans="1:4" ht="28.8" x14ac:dyDescent="0.3">
      <c r="A24" s="52" t="s">
        <v>24</v>
      </c>
      <c r="B24" s="99" t="s">
        <v>166</v>
      </c>
      <c r="C24" s="28"/>
    </row>
    <row r="25" spans="1:4" ht="28.8" x14ac:dyDescent="0.3">
      <c r="A25" s="52" t="s">
        <v>68</v>
      </c>
      <c r="B25" s="99" t="s">
        <v>168</v>
      </c>
      <c r="C25" s="28"/>
    </row>
    <row r="26" spans="1:4" x14ac:dyDescent="0.3">
      <c r="A26" s="58"/>
    </row>
  </sheetData>
  <mergeCells count="3">
    <mergeCell ref="B1:C1"/>
    <mergeCell ref="A3:C3"/>
    <mergeCell ref="A19:C19"/>
  </mergeCell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2020-04-02T05:07:45Z</dcterms:modified>
</cp:coreProperties>
</file>