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B588B6F6-6AB3-49F6-A38A-E7408006C783}" xr6:coauthVersionLast="45" xr6:coauthVersionMax="45" xr10:uidLastSave="{00000000-0000-0000-0000-000000000000}"/>
  <bookViews>
    <workbookView xWindow="-108" yWindow="-108" windowWidth="23256" windowHeight="12576"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Investiciju_plans_POST2020!$A$1:$H$40</definedName>
    <definedName name="_xlnm.Print_Area" localSheetId="1">'Par aglo. un dec.kan.'!$A$1:$B$14</definedName>
    <definedName name="_xlnm.Print_Area" localSheetId="2">Ūdenssaimniec_ESOŠS_VĒRTĒJUMS!$A$1:$H$46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7" l="1"/>
  <c r="B24" i="7" l="1"/>
  <c r="B27" i="7" s="1"/>
  <c r="H19" i="1" l="1"/>
  <c r="B19" i="1"/>
  <c r="C8" i="7" l="1"/>
  <c r="H35" i="1" l="1"/>
  <c r="H28" i="1"/>
  <c r="H23" i="1"/>
  <c r="H15" i="1"/>
  <c r="H11" i="1"/>
  <c r="C27" i="7" l="1"/>
  <c r="C26" i="7"/>
  <c r="B1" i="9"/>
  <c r="C12" i="9"/>
  <c r="C11" i="9"/>
  <c r="C5" i="8"/>
  <c r="C6" i="8"/>
  <c r="C10" i="7"/>
  <c r="D10" i="7"/>
  <c r="C7" i="7"/>
  <c r="D23" i="1" l="1"/>
  <c r="D28" i="1"/>
  <c r="D19" i="1"/>
  <c r="D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A19" authorId="0" shapeId="0" xr:uid="{ACD17A99-930F-4BB8-B012-8B7C0976287B}">
      <text>
        <r>
          <rPr>
            <b/>
            <sz val="9"/>
            <color indexed="81"/>
            <rFont val="Tahoma"/>
            <family val="2"/>
          </rPr>
          <t>Autors:</t>
        </r>
        <r>
          <rPr>
            <sz val="9"/>
            <color indexed="81"/>
            <rFont val="Tahoma"/>
            <family val="2"/>
          </rPr>
          <t xml:space="preserve">
Dārziņi - Ziedonis, Aronijas, + Oškalni (ir ūdens no viņiem), Emburga.
Stacijas iela, dārzkopības sabiedrības "Ziedonis", "Aronija", "Ciecere", Druvas un Butnāru ciemu pievienošana, Oškalni Cieceres pagasts</t>
        </r>
      </text>
    </comment>
    <comment ref="E19" authorId="0" shapeId="0" xr:uid="{060B1F3B-FCEB-4798-A56E-24D7FE909750}">
      <text>
        <r>
          <rPr>
            <b/>
            <sz val="9"/>
            <color indexed="81"/>
            <rFont val="Tahoma"/>
            <family val="2"/>
          </rPr>
          <t>Autors:</t>
        </r>
        <r>
          <rPr>
            <sz val="9"/>
            <color indexed="81"/>
            <rFont val="Tahoma"/>
            <family val="2"/>
          </rPr>
          <t xml:space="preserve">
Stacijas iela, dārzkopības sabiedrības "Ziedonis", "Aronija", "Ciecere", Druvas un Butnāru ciemu pievienošana, Oškalni Cieceres pagasts</t>
        </r>
      </text>
    </comment>
  </commentList>
</comments>
</file>

<file path=xl/sharedStrings.xml><?xml version="1.0" encoding="utf-8"?>
<sst xmlns="http://schemas.openxmlformats.org/spreadsheetml/2006/main" count="280" uniqueCount="205">
  <si>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</si>
  <si>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</si>
  <si>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</si>
  <si>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</si>
  <si>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</si>
  <si>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</si>
  <si>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</si>
  <si>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</si>
  <si>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</si>
  <si>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</si>
  <si>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</si>
  <si>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</si>
  <si>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</si>
  <si>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</si>
  <si>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</si>
  <si>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</si>
  <si>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</si>
  <si>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</si>
  <si>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</si>
  <si>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</si>
  <si>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</si>
  <si>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</si>
  <si>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</si>
  <si>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</si>
  <si>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</si>
  <si>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</si>
  <si>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</si>
  <si>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</si>
  <si>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</si>
  <si>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</si>
  <si>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</si>
  <si>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</si>
  <si>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</si>
  <si>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</si>
  <si>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</si>
  <si>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</si>
  <si>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</si>
  <si>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</si>
  <si>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</si>
  <si>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</si>
  <si>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</si>
  <si>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</si>
  <si>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</si>
  <si>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Elektroenerģijas patēriņš kWh/gadā</t>
  </si>
  <si>
    <t>NAI 1</t>
  </si>
  <si>
    <t>NAI 2</t>
  </si>
  <si>
    <t>NAI 3</t>
  </si>
  <si>
    <t>BSP</t>
  </si>
  <si>
    <t>ĶSP</t>
  </si>
  <si>
    <t>SV</t>
  </si>
  <si>
    <t>Nkop</t>
  </si>
  <si>
    <t>Pkop</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</si>
  <si>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</si>
  <si>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</si>
  <si>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</si>
  <si>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</si>
  <si>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</si>
  <si>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</si>
  <si>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</si>
  <si>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</si>
  <si>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</si>
  <si>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</si>
  <si>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</si>
  <si>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</si>
  <si>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</si>
  <si>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</si>
  <si>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</si>
  <si>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</si>
  <si>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</si>
  <si>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</si>
  <si>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</si>
  <si>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</si>
  <si>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</si>
  <si>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</si>
  <si>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</si>
  <si>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</si>
  <si>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</si>
  <si>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</si>
  <si>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</si>
  <si>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</si>
  <si>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</si>
  <si>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</si>
  <si>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</si>
  <si>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</si>
  <si>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</si>
  <si>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</si>
  <si>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</si>
  <si>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</si>
  <si>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</si>
  <si>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</si>
  <si>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</si>
  <si>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</si>
  <si>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</si>
  <si>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</si>
  <si>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</si>
  <si>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</si>
  <si>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</si>
  <si>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</si>
  <si>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</si>
  <si>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</si>
  <si>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</si>
  <si>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</si>
  <si>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</si>
  <si>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</si>
  <si>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</si>
  <si>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</si>
  <si>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</si>
  <si>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</si>
  <si>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</si>
  <si>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</si>
  <si>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</si>
  <si>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</si>
  <si>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</si>
  <si>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</si>
  <si>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</si>
  <si>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</si>
  <si>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</si>
  <si>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</si>
  <si>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</si>
  <si>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</si>
  <si>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</si>
  <si>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</si>
  <si>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</si>
  <si>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</si>
  <si>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</si>
  <si>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</si>
  <si>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</si>
  <si>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</si>
  <si>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</si>
  <si>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</si>
  <si>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</si>
  <si>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</si>
  <si>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</si>
  <si>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</si>
  <si>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</si>
  <si>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</si>
  <si>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</si>
  <si>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</si>
  <si>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</si>
  <si>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</si>
  <si>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</si>
  <si>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</si>
  <si>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</si>
  <si>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</si>
  <si>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Kopējais uz NAI novadītais notekūdeņu apjoms aglomerācijā m3/gadā 2018</t>
  </si>
  <si>
    <t xml:space="preserve">Notekūdeņu dūņu apjoms t/gadā </t>
  </si>
  <si>
    <t>1028,2( pēc sausnas 200,5 )</t>
  </si>
  <si>
    <t>Ienākošā  piesārņojuma koncentrācija mg/l, vidēji 2018.gadā ( t/ gadā)</t>
  </si>
  <si>
    <t>Attīrīto notekūdeņu  piesārņojuma koncentrācija mg/l     (t/ gadā )</t>
  </si>
  <si>
    <t>Salsus pilsētas NAI, Dzirnavu iela 31, Saldus.</t>
  </si>
  <si>
    <t>SIA "Saldus komunālserviss"</t>
  </si>
  <si>
    <t>Zvejnieku iela 26B, Saldus</t>
  </si>
  <si>
    <t>Zvejnieku iela 26B, Saldus 9  - P400739Nr.2</t>
  </si>
  <si>
    <t>P400740Nr.3</t>
  </si>
  <si>
    <t>2001.</t>
  </si>
  <si>
    <t>P400741Nr.4</t>
  </si>
  <si>
    <t>P400742Nr.6</t>
  </si>
  <si>
    <t>P400850 Nr.10p</t>
  </si>
  <si>
    <t>2012.</t>
  </si>
  <si>
    <t>P400851 Nr.11p</t>
  </si>
  <si>
    <t>Jā. Saistošie not. Nr. 17 no 23.08.2018.</t>
  </si>
  <si>
    <t>31.12.2020.</t>
  </si>
  <si>
    <t>2012.gada lēmums</t>
  </si>
  <si>
    <t>2013.-2025.gada</t>
  </si>
  <si>
    <t>Iespējams plāno pieslēgt blakus ciemus un dārziņus.</t>
  </si>
  <si>
    <t>CSP</t>
  </si>
  <si>
    <t>Sia "Saldus komunālserviss" - maksas atsevišķas nav</t>
  </si>
  <si>
    <t>Jā. Saldus novada pašvaldības mājaslapā, Brocēnu siltums, Saldus komunālserviss un 1 privātais</t>
  </si>
  <si>
    <t>2020.-2022.gadam ir 19.12.2019 dome apstiprināja</t>
  </si>
  <si>
    <t>Dūņu prese un pēc tam uz dūņu lauku un pēc tam pēc gada zemniekiem. Aizved par savu naudu. Dūņu lauki ir ar drenāžu</t>
  </si>
  <si>
    <t>Jauda ir pietiekama, ar rezervi</t>
  </si>
  <si>
    <t>SIA ''Saldus komunālserviss''</t>
  </si>
  <si>
    <t>ilgtermiņa kredīts 339097,00 eur</t>
  </si>
  <si>
    <t>768000 jaunajam projektam 2020.gadā paņemts%</t>
  </si>
  <si>
    <t>Tas ir, kad brauc vākt klientam, par ārējiem maksas nav</t>
  </si>
  <si>
    <t>No 01.01.2019 palielināts tarifs  1,24 eur ( bija 1,12 ), līdz šim nesedza visas izmaksas, tikai tiešās, tagad segs.</t>
  </si>
  <si>
    <t>Līdz šim viss ir ar ES fondu projektiem izdarīt, bet par nākotni nav īsti zināms, jo viss šobrīd ir apķīlāts. Pašvaldība katru gadu iezīmē summu budžetā, ko var tērēt šādiem mērķiem (no DRN)</t>
  </si>
  <si>
    <t>Ir vispārīgi ir stratēģijā + ikgadējā budžeta plānā.</t>
  </si>
  <si>
    <t>Tarifs sedza izdevumus, tāpēc tarifu nemainīja.</t>
  </si>
  <si>
    <t>Paliek vairāk, ietekmē tas, ka nav ziemas (mazāk), jo tīkli ir veci..</t>
  </si>
  <si>
    <t>Paliek mazāk šajā jomā, jo ir arī regulāras apkopes.</t>
  </si>
  <si>
    <t>Ir nojausma par vairākiem kvartāliem, kur lietus vadās kopējā, bet precīzs skaits nav zināms, Lietus sistēmu uztur pilsēta</t>
  </si>
  <si>
    <t>Ir nodalītā sistēmā lielākā daļā ielu un māju, bet ir sūkņu stacijs, kurās no ielas ietek..</t>
  </si>
  <si>
    <t xml:space="preserve">Pie NAI, uzskaite pēc mašīnām un ir rezervuārs, kur atšķaidās </t>
  </si>
  <si>
    <t>Vienošanās (nerakstīta), ka Saldus komunālserviss neprasa  tehniskos projektus, ļauj pašiem pierakties, bet nav nekāda finansiāla atbalsta. Bet var maksāt arī pa daļām ja izbūvē SKS.</t>
  </si>
  <si>
    <t>NAV</t>
  </si>
  <si>
    <t>Ir nodalītā sistēmā lielākā daļā ielu un māju, bet ir sūkņu stacijas, kurās no ielas ietek..</t>
  </si>
  <si>
    <r>
      <t xml:space="preserve">Kopējais iedzīvotāju skaits pilsētā (ciemā) </t>
    </r>
    <r>
      <rPr>
        <b/>
        <sz val="12"/>
        <color rgb="FFFF0000"/>
        <rFont val="Calibri"/>
        <family val="2"/>
        <scheme val="minor"/>
      </rPr>
      <t>(31.12.2019)</t>
    </r>
  </si>
  <si>
    <r>
      <t xml:space="preserve">Aglomerācijas iedzīvotāju skaits uz </t>
    </r>
    <r>
      <rPr>
        <b/>
        <sz val="12"/>
        <color rgb="FFFF0000"/>
        <rFont val="Calibri"/>
        <family val="2"/>
        <scheme val="minor"/>
      </rPr>
      <t>(31.12.2019)</t>
    </r>
  </si>
  <si>
    <t>Klāt nāk - Saldus pagastā (Pelēķi-1, Lejiņas - 2, Saules dārzi - 3, Vītiņi - 2, Zīles - 2, ), Novadnieku pagastā (Irbenieku iela - 44, Mežrūpniecības iela 36; Novadnieku iela - 20; garozas - 5, Krasti - 63, Kraujas - 52, Mazozoli - 8, Mežcieceres - 21, Mežnoras - 9, Sprīdīši - 1, Līdumnieki - 13, Galdnieki - 5, Saldenieki - 2, Sūniņas - 4; kaijas - 1, Upeskrastini - 4, Upeslejas - 11, Noras - 3, Krūmāji - 2,  Tiltlāči - 3</t>
  </si>
  <si>
    <t>Ārpusē ir  Rietumu iela - 30, Krasta iela no Nr.23 - 18; Saldus pagasta - Smaidas-3, Mākoņi - 5, Kamenes - 3, Jūrkalni - 1, Dižegles -2, Mežgaļi - 2; Ozoli - 1, Gāršenieki - 4; Smilškalni - 11, Irbenieki - 4; grantskalni -1; Cieceres - 5) Novadnieku pagasts - Sūnas - 2, Dravas - 1, Krastini - 1, Zaļkalni - 2</t>
  </si>
  <si>
    <t>Saldus pilsētas NAI pārbūve</t>
  </si>
  <si>
    <t>Saldus pilsētas NAI dūņu uzkrāšanas laukuma apklāšana ar jumtu</t>
  </si>
  <si>
    <t>Saules paneļu uzstādīšana saldus pilsētas NAI 50kV</t>
  </si>
  <si>
    <r>
      <rPr>
        <sz val="11"/>
        <rFont val="Calibri"/>
        <family val="2"/>
        <scheme val="minor"/>
      </rPr>
      <t xml:space="preserve">Aglomerācija + Rietumu iela - 30, Krasta iela no Nr.23 - 18; Saldus pagasta - Smaidas-3, Mākoņi - 5, Kamenes - 3, Jūrkalni - 1, Dižegles -2, Mežgaļi - 2; Ozoli - 1, Smilškalni - 11, </t>
    </r>
    <r>
      <rPr>
        <sz val="11"/>
        <color rgb="FFFF0000"/>
        <rFont val="Calibri"/>
        <family val="2"/>
        <scheme val="minor"/>
      </rPr>
      <t xml:space="preserve"> </t>
    </r>
    <r>
      <rPr>
        <sz val="11"/>
        <rFont val="Calibri"/>
        <family val="2"/>
        <scheme val="minor"/>
      </rPr>
      <t>grantskalni -1;</t>
    </r>
  </si>
  <si>
    <t>Pēc SAM 5.3.1. būs šāds pārklājums</t>
  </si>
  <si>
    <t>252(806)*</t>
  </si>
  <si>
    <t>ieskaitot SAM 5.3.1. tīklus, kas fiziski jau izbūvēti</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</si>
  <si>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</si>
  <si>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</si>
  <si>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</si>
  <si>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</si>
  <si>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14.02.2020.</t>
  </si>
  <si>
    <t>Pēteris Dubra, Guntis Spuris</t>
  </si>
  <si>
    <t>SALDUS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</si>
</sst>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9"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b/>
      <i/>
      <sz val="12"/>
      <color theme="0" tint="-0.34998626667073579"/>
      <name val="Calibri"/>
      <family val="2"/>
      <charset val="186"/>
      <scheme val="minor"/>
    </font>
    <font>
      <sz val="11"/>
      <color theme="1"/>
      <name val="Calibri"/>
      <family val="2"/>
      <scheme val="minor"/>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2" fillId="0" borderId="0"/>
    <xf numFmtId="9" fontId="26" fillId="0" borderId="0" applyFont="0" applyFill="0" applyBorder="0" applyAlignment="0" applyProtection="0"/>
  </cellStyleXfs>
  <cellXfs count="172">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4" fontId="0" fillId="4" borderId="1" xfId="0" applyNumberFormat="1" applyFill="1" applyBorder="1" applyAlignment="1">
      <alignment vertical="top"/>
    </xf>
    <xf numFmtId="164" fontId="0" fillId="0" borderId="1" xfId="0" applyNumberFormat="1" applyFill="1" applyBorder="1" applyAlignment="1">
      <alignment vertical="top"/>
    </xf>
    <xf numFmtId="164" fontId="0" fillId="4" borderId="1" xfId="0" applyNumberFormat="1" applyFill="1" applyBorder="1" applyAlignment="1">
      <alignment vertical="top"/>
    </xf>
    <xf numFmtId="0" fontId="25" fillId="0" borderId="1" xfId="0" applyFont="1" applyFill="1" applyBorder="1" applyAlignment="1">
      <alignment horizontal="center" vertical="center" wrapText="1"/>
    </xf>
    <xf numFmtId="0" fontId="0" fillId="0" borderId="4" xfId="0" applyBorder="1" applyAlignment="1">
      <alignment horizontal="center" vertical="center"/>
    </xf>
    <xf numFmtId="3" fontId="0" fillId="4" borderId="11" xfId="0" applyNumberFormat="1" applyFill="1" applyBorder="1" applyAlignment="1">
      <alignment vertical="top"/>
    </xf>
    <xf numFmtId="9" fontId="16" fillId="4" borderId="1" xfId="0" applyNumberFormat="1" applyFont="1" applyFill="1" applyBorder="1" applyAlignment="1">
      <alignment horizontal="center" vertical="center" wrapText="1"/>
    </xf>
    <xf numFmtId="0" fontId="0" fillId="4" borderId="1" xfId="0" applyFill="1" applyBorder="1" applyAlignment="1">
      <alignment wrapText="1"/>
    </xf>
    <xf numFmtId="0" fontId="3" fillId="4" borderId="1" xfId="0" applyFont="1" applyFill="1" applyBorder="1" applyAlignment="1">
      <alignment vertical="top" wrapText="1"/>
    </xf>
    <xf numFmtId="165" fontId="0" fillId="4" borderId="1" xfId="0" applyNumberFormat="1" applyFill="1" applyBorder="1" applyAlignment="1">
      <alignment horizontal="right" vertical="top"/>
    </xf>
    <xf numFmtId="3" fontId="0" fillId="0" borderId="1" xfId="0" applyNumberFormat="1" applyBorder="1" applyAlignment="1">
      <alignment vertical="top" wrapText="1"/>
    </xf>
    <xf numFmtId="0" fontId="18" fillId="0" borderId="0" xfId="0" applyFont="1" applyFill="1"/>
    <xf numFmtId="4" fontId="0" fillId="2" borderId="1" xfId="0" applyNumberFormat="1" applyFill="1" applyBorder="1" applyAlignment="1">
      <alignment vertical="top"/>
    </xf>
    <xf numFmtId="3" fontId="0" fillId="2" borderId="1" xfId="0" applyNumberFormat="1" applyFill="1" applyBorder="1" applyAlignment="1">
      <alignment horizontal="right" vertical="top"/>
    </xf>
    <xf numFmtId="0" fontId="3" fillId="0" borderId="3" xfId="0" applyFont="1" applyBorder="1" applyAlignment="1">
      <alignment vertical="top" wrapText="1"/>
    </xf>
    <xf numFmtId="0" fontId="3" fillId="0" borderId="1" xfId="0" applyFont="1" applyFill="1" applyBorder="1" applyAlignment="1">
      <alignment vertical="top"/>
    </xf>
    <xf numFmtId="0" fontId="18" fillId="0" borderId="0" xfId="0" applyFont="1" applyFill="1" applyAlignment="1">
      <alignment wrapText="1"/>
    </xf>
    <xf numFmtId="0" fontId="7" fillId="3" borderId="6"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20" fillId="4" borderId="0" xfId="0" applyFont="1" applyFill="1" applyAlignment="1">
      <alignment wrapText="1"/>
    </xf>
    <xf numFmtId="9" fontId="20" fillId="0" borderId="1" xfId="2" applyFont="1" applyFill="1" applyBorder="1" applyAlignment="1">
      <alignment wrapText="1"/>
    </xf>
    <xf numFmtId="0" fontId="0" fillId="0" borderId="0" xfId="0" applyAlignment="1">
      <alignment vertic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9" fillId="0" borderId="0" xfId="0" applyFont="1" applyBorder="1" applyAlignment="1">
      <alignment horizontal="left"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6" xfId="0" applyFont="1" applyBorder="1" applyAlignment="1">
      <alignment horizontal="right" vertical="top"/>
    </xf>
    <xf numFmtId="0" fontId="3" fillId="0" borderId="17" xfId="0" applyFont="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9" borderId="1"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1"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6"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20" fillId="0" borderId="8" xfId="0" applyFont="1" applyBorder="1" applyAlignment="1">
      <alignment horizontal="left" wrapText="1"/>
    </xf>
    <xf numFmtId="0" fontId="20" fillId="0" borderId="10" xfId="0" applyFont="1" applyBorder="1" applyAlignment="1">
      <alignment horizontal="left" wrapText="1"/>
    </xf>
    <xf numFmtId="0" fontId="0" fillId="4" borderId="7" xfId="0" applyFill="1" applyBorder="1" applyAlignment="1">
      <alignment horizontal="center" wrapText="1"/>
    </xf>
    <xf numFmtId="0" fontId="0" fillId="4" borderId="11" xfId="0" applyFill="1" applyBorder="1" applyAlignment="1">
      <alignment horizontal="center" wrapText="1"/>
    </xf>
    <xf numFmtId="0" fontId="0" fillId="4" borderId="2" xfId="0" applyFill="1" applyBorder="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3">
    <cellStyle name="Normal 2" xfId="1" xr:uid="{00000000-0005-0000-0000-000000000000}"/>
    <cellStyle name="Parasts" xfId="0" builtinId="0"/>
    <cellStyle name="Procenti"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view="pageBreakPreview" zoomScale="60" zoomScaleNormal="90" workbookViewId="0">
      <selection activeCell="L7" sqref="L7"/>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29.4" thickBot="1" x14ac:dyDescent="0.35">
      <c r="A1" s="7" t="s">
        <v>141</v>
      </c>
      <c r="B1" s="134" t="s">
        <v>204</v>
      </c>
      <c r="C1" s="135"/>
      <c r="D1" s="136"/>
    </row>
    <row r="2" spans="1:8" ht="31.8" thickBot="1" x14ac:dyDescent="0.35">
      <c r="A2" s="104" t="s">
        <v>198</v>
      </c>
      <c r="B2" s="137" t="s">
        <v>171</v>
      </c>
      <c r="C2" s="138"/>
      <c r="D2" s="139"/>
    </row>
    <row r="3" spans="1:8" ht="16.2" thickBot="1" x14ac:dyDescent="0.35">
      <c r="A3" s="104" t="s">
        <v>199</v>
      </c>
      <c r="B3" s="137" t="s">
        <v>202</v>
      </c>
      <c r="C3" s="138"/>
      <c r="D3" s="139"/>
    </row>
    <row r="4" spans="1:8" ht="31.8" thickBot="1" x14ac:dyDescent="0.35">
      <c r="A4" s="104" t="s">
        <v>200</v>
      </c>
      <c r="B4" s="137" t="s">
        <v>203</v>
      </c>
      <c r="C4" s="138"/>
      <c r="D4" s="139"/>
    </row>
    <row r="5" spans="1:8" ht="49.5" customHeight="1" thickBot="1" x14ac:dyDescent="0.35">
      <c r="A5" s="105" t="s">
        <v>201</v>
      </c>
      <c r="B5" s="137" t="s">
        <v>203</v>
      </c>
      <c r="C5" s="138"/>
      <c r="D5" s="139"/>
    </row>
    <row r="6" spans="1:8" ht="21.75" customHeight="1" x14ac:dyDescent="0.3">
      <c r="A6" s="5"/>
      <c r="B6" s="6"/>
      <c r="C6" s="6"/>
      <c r="D6" s="6"/>
    </row>
    <row r="7" spans="1:8" s="4" customFormat="1" ht="18" customHeight="1" x14ac:dyDescent="0.3">
      <c r="A7" s="143" t="s">
        <v>110</v>
      </c>
      <c r="B7" s="143"/>
      <c r="C7" s="143"/>
      <c r="D7" s="143"/>
      <c r="E7" s="130" t="s">
        <v>111</v>
      </c>
      <c r="F7" s="130"/>
      <c r="G7" s="130"/>
      <c r="H7" s="130"/>
    </row>
    <row r="8" spans="1:8" ht="55.5" customHeight="1" x14ac:dyDescent="0.3">
      <c r="A8" s="145" t="s">
        <v>7</v>
      </c>
      <c r="B8" s="145" t="s">
        <v>92</v>
      </c>
      <c r="C8" s="145" t="s">
        <v>127</v>
      </c>
      <c r="D8" s="144" t="s">
        <v>22</v>
      </c>
      <c r="E8" s="131" t="s">
        <v>7</v>
      </c>
      <c r="F8" s="131" t="s">
        <v>112</v>
      </c>
      <c r="G8" s="131" t="s">
        <v>9</v>
      </c>
      <c r="H8" s="132" t="s">
        <v>22</v>
      </c>
    </row>
    <row r="9" spans="1:8" ht="129" customHeight="1" x14ac:dyDescent="0.3">
      <c r="A9" s="145"/>
      <c r="B9" s="145"/>
      <c r="C9" s="145"/>
      <c r="D9" s="144"/>
      <c r="E9" s="131"/>
      <c r="F9" s="131"/>
      <c r="G9" s="131"/>
      <c r="H9" s="132"/>
    </row>
    <row r="10" spans="1:8" x14ac:dyDescent="0.3">
      <c r="A10" s="140" t="s">
        <v>18</v>
      </c>
      <c r="B10" s="140"/>
      <c r="C10" s="140"/>
      <c r="D10" s="140"/>
      <c r="E10" s="133" t="s">
        <v>132</v>
      </c>
      <c r="F10" s="133"/>
      <c r="G10" s="133"/>
      <c r="H10" s="133"/>
    </row>
    <row r="11" spans="1:8" ht="46.95" customHeight="1" x14ac:dyDescent="0.3">
      <c r="A11" s="16" t="s">
        <v>19</v>
      </c>
      <c r="B11" s="8"/>
      <c r="C11" s="100"/>
      <c r="D11" s="8"/>
      <c r="E11" s="69" t="s">
        <v>128</v>
      </c>
      <c r="F11" s="70"/>
      <c r="G11" s="71" t="s">
        <v>23</v>
      </c>
      <c r="H11" s="70" t="e">
        <f>#REF!+H12+H14</f>
        <v>#REF!</v>
      </c>
    </row>
    <row r="12" spans="1:8" x14ac:dyDescent="0.3">
      <c r="A12" s="17" t="s">
        <v>0</v>
      </c>
      <c r="B12" s="44"/>
      <c r="C12" s="9"/>
      <c r="D12" s="55"/>
      <c r="E12" s="112" t="s">
        <v>116</v>
      </c>
      <c r="F12" s="114"/>
      <c r="G12" s="118"/>
      <c r="H12" s="116">
        <v>0</v>
      </c>
    </row>
    <row r="13" spans="1:8" x14ac:dyDescent="0.3">
      <c r="A13" s="17" t="s">
        <v>1</v>
      </c>
      <c r="B13" s="44"/>
      <c r="C13" s="9"/>
      <c r="D13" s="55"/>
      <c r="E13" s="113"/>
      <c r="F13" s="115"/>
      <c r="G13" s="119"/>
      <c r="H13" s="117"/>
    </row>
    <row r="14" spans="1:8" x14ac:dyDescent="0.3">
      <c r="A14" s="17" t="s">
        <v>4</v>
      </c>
      <c r="B14" s="44"/>
      <c r="C14" s="9"/>
      <c r="D14" s="29"/>
      <c r="E14" s="17" t="s">
        <v>4</v>
      </c>
      <c r="F14" s="44"/>
      <c r="G14" s="9"/>
      <c r="H14" s="29">
        <v>0</v>
      </c>
    </row>
    <row r="15" spans="1:8" ht="62.4" x14ac:dyDescent="0.3">
      <c r="A15" s="18" t="s">
        <v>21</v>
      </c>
      <c r="B15" s="11"/>
      <c r="C15" s="12"/>
      <c r="D15" s="13"/>
      <c r="E15" s="72" t="s">
        <v>129</v>
      </c>
      <c r="F15" s="73"/>
      <c r="G15" s="74"/>
      <c r="H15" s="75">
        <f>H16+H17+H18</f>
        <v>0</v>
      </c>
    </row>
    <row r="16" spans="1:8" x14ac:dyDescent="0.3">
      <c r="A16" s="17" t="s">
        <v>2</v>
      </c>
      <c r="B16" s="44"/>
      <c r="C16" s="9"/>
      <c r="D16" s="55"/>
      <c r="E16" s="17" t="s">
        <v>117</v>
      </c>
      <c r="F16" s="44"/>
      <c r="G16" s="9"/>
      <c r="H16" s="55">
        <v>0</v>
      </c>
    </row>
    <row r="17" spans="1:9" ht="41.4" x14ac:dyDescent="0.3">
      <c r="A17" s="17" t="s">
        <v>12</v>
      </c>
      <c r="B17" s="44"/>
      <c r="C17" s="9"/>
      <c r="D17" s="55"/>
      <c r="E17" s="17" t="s">
        <v>118</v>
      </c>
      <c r="F17" s="44"/>
      <c r="G17" s="9"/>
      <c r="H17" s="55">
        <v>0</v>
      </c>
    </row>
    <row r="18" spans="1:9" ht="27.6" x14ac:dyDescent="0.3">
      <c r="A18" s="17" t="s">
        <v>11</v>
      </c>
      <c r="B18" s="44"/>
      <c r="C18" s="9"/>
      <c r="D18" s="55">
        <v>0</v>
      </c>
      <c r="E18" s="17" t="s">
        <v>119</v>
      </c>
      <c r="F18" s="44"/>
      <c r="G18" s="9"/>
      <c r="H18" s="55">
        <v>0</v>
      </c>
    </row>
    <row r="19" spans="1:9" ht="85.95" customHeight="1" x14ac:dyDescent="0.3">
      <c r="A19" s="16" t="s">
        <v>20</v>
      </c>
      <c r="B19" s="99">
        <f>SUM(B20+B21)</f>
        <v>19.224</v>
      </c>
      <c r="C19" s="100" t="s">
        <v>196</v>
      </c>
      <c r="D19" s="8">
        <f>D20+D21+D22</f>
        <v>2928520</v>
      </c>
      <c r="E19" s="69" t="s">
        <v>130</v>
      </c>
      <c r="F19" s="70">
        <v>19.22</v>
      </c>
      <c r="G19" s="71" t="s">
        <v>196</v>
      </c>
      <c r="H19" s="70">
        <f>H20+H22</f>
        <v>1900000</v>
      </c>
    </row>
    <row r="20" spans="1:9" x14ac:dyDescent="0.3">
      <c r="A20" s="17" t="s">
        <v>0</v>
      </c>
      <c r="B20" s="44">
        <v>10.314</v>
      </c>
      <c r="C20" s="9"/>
      <c r="D20" s="55">
        <v>1567728</v>
      </c>
      <c r="E20" s="112" t="s">
        <v>1</v>
      </c>
      <c r="F20" s="120">
        <v>19.22</v>
      </c>
      <c r="G20" s="122"/>
      <c r="H20" s="124">
        <v>1900000</v>
      </c>
    </row>
    <row r="21" spans="1:9" x14ac:dyDescent="0.3">
      <c r="A21" s="17" t="s">
        <v>1</v>
      </c>
      <c r="B21" s="44">
        <v>8.91</v>
      </c>
      <c r="C21" s="9"/>
      <c r="D21" s="55">
        <v>1360792</v>
      </c>
      <c r="E21" s="113"/>
      <c r="F21" s="121"/>
      <c r="G21" s="123"/>
      <c r="H21" s="125"/>
    </row>
    <row r="22" spans="1:9" x14ac:dyDescent="0.3">
      <c r="A22" s="17" t="s">
        <v>4</v>
      </c>
      <c r="B22" s="44"/>
      <c r="C22" s="9"/>
      <c r="D22" s="29">
        <v>0</v>
      </c>
      <c r="E22" s="17" t="s">
        <v>4</v>
      </c>
      <c r="F22" s="44"/>
      <c r="G22" s="9"/>
      <c r="H22" s="29">
        <v>0</v>
      </c>
    </row>
    <row r="23" spans="1:9" ht="78" x14ac:dyDescent="0.3">
      <c r="A23" s="18" t="s">
        <v>113</v>
      </c>
      <c r="B23" s="11">
        <v>2</v>
      </c>
      <c r="C23" s="12"/>
      <c r="D23" s="13">
        <f>D24+D25+D26</f>
        <v>80000</v>
      </c>
      <c r="E23" s="72" t="s">
        <v>131</v>
      </c>
      <c r="F23" s="73"/>
      <c r="G23" s="74"/>
      <c r="H23" s="75">
        <f>H24+H25+H26</f>
        <v>0</v>
      </c>
    </row>
    <row r="24" spans="1:9" x14ac:dyDescent="0.3">
      <c r="A24" s="17" t="s">
        <v>2</v>
      </c>
      <c r="B24" s="44">
        <v>6</v>
      </c>
      <c r="C24" s="9"/>
      <c r="D24" s="55">
        <v>80000</v>
      </c>
      <c r="E24" s="17" t="s">
        <v>117</v>
      </c>
      <c r="F24" s="44"/>
      <c r="G24" s="9"/>
      <c r="H24" s="55">
        <v>0</v>
      </c>
    </row>
    <row r="25" spans="1:9" ht="41.4" x14ac:dyDescent="0.3">
      <c r="A25" s="17" t="s">
        <v>12</v>
      </c>
      <c r="B25" s="44"/>
      <c r="C25" s="9"/>
      <c r="D25" s="55">
        <v>0</v>
      </c>
      <c r="E25" s="17" t="s">
        <v>118</v>
      </c>
      <c r="F25" s="44"/>
      <c r="G25" s="9"/>
      <c r="H25" s="55">
        <v>0</v>
      </c>
    </row>
    <row r="26" spans="1:9" ht="27.6" x14ac:dyDescent="0.3">
      <c r="A26" s="17" t="s">
        <v>11</v>
      </c>
      <c r="B26" s="44"/>
      <c r="C26" s="9"/>
      <c r="D26" s="55">
        <v>0</v>
      </c>
      <c r="E26" s="17" t="s">
        <v>119</v>
      </c>
      <c r="F26" s="44"/>
      <c r="G26" s="9"/>
      <c r="H26" s="55">
        <v>0</v>
      </c>
    </row>
    <row r="27" spans="1:9" x14ac:dyDescent="0.3">
      <c r="A27" s="140" t="s">
        <v>5</v>
      </c>
      <c r="B27" s="140"/>
      <c r="C27" s="140"/>
      <c r="D27" s="140"/>
      <c r="E27" s="133" t="s">
        <v>114</v>
      </c>
      <c r="F27" s="133"/>
      <c r="G27" s="133"/>
      <c r="H27" s="133"/>
    </row>
    <row r="28" spans="1:9" ht="31.2" customHeight="1" x14ac:dyDescent="0.3">
      <c r="A28" s="18" t="s">
        <v>8</v>
      </c>
      <c r="B28" s="14">
        <v>20</v>
      </c>
      <c r="C28" s="12"/>
      <c r="D28" s="8">
        <f>SUM(D29:D33)</f>
        <v>3200000</v>
      </c>
      <c r="E28" s="72" t="s">
        <v>115</v>
      </c>
      <c r="F28" s="76">
        <v>10</v>
      </c>
      <c r="G28" s="74"/>
      <c r="H28" s="70">
        <f>SUM(H29:H33)</f>
        <v>1200000</v>
      </c>
      <c r="I28" t="s">
        <v>120</v>
      </c>
    </row>
    <row r="29" spans="1:9" x14ac:dyDescent="0.3">
      <c r="A29" s="17" t="s">
        <v>0</v>
      </c>
      <c r="B29" s="56">
        <v>20</v>
      </c>
      <c r="C29" s="15"/>
      <c r="D29" s="29">
        <v>3200000</v>
      </c>
      <c r="E29" s="112" t="s">
        <v>1</v>
      </c>
      <c r="F29" s="126">
        <v>10</v>
      </c>
      <c r="G29" s="128"/>
      <c r="H29" s="124">
        <v>1200000</v>
      </c>
    </row>
    <row r="30" spans="1:9" x14ac:dyDescent="0.3">
      <c r="A30" s="17" t="s">
        <v>1</v>
      </c>
      <c r="B30" s="44"/>
      <c r="C30" s="9"/>
      <c r="D30" s="55">
        <v>0</v>
      </c>
      <c r="E30" s="113"/>
      <c r="F30" s="127"/>
      <c r="G30" s="129"/>
      <c r="H30" s="125"/>
    </row>
    <row r="31" spans="1:9" x14ac:dyDescent="0.3">
      <c r="A31" s="17" t="s">
        <v>3</v>
      </c>
      <c r="B31" s="44"/>
      <c r="C31" s="9"/>
      <c r="D31" s="55">
        <v>0</v>
      </c>
      <c r="E31" s="17" t="s">
        <v>121</v>
      </c>
      <c r="F31" s="44"/>
      <c r="G31" s="9"/>
      <c r="H31" s="55">
        <v>0</v>
      </c>
    </row>
    <row r="32" spans="1:9" ht="31.95" customHeight="1" x14ac:dyDescent="0.3">
      <c r="A32" s="17" t="s">
        <v>16</v>
      </c>
      <c r="B32" s="44"/>
      <c r="C32" s="9"/>
      <c r="D32" s="55">
        <v>0</v>
      </c>
      <c r="E32" s="112" t="s">
        <v>122</v>
      </c>
      <c r="F32" s="120"/>
      <c r="G32" s="122"/>
      <c r="H32" s="124"/>
    </row>
    <row r="33" spans="1:8" ht="31.95" customHeight="1" x14ac:dyDescent="0.3">
      <c r="A33" s="17" t="s">
        <v>88</v>
      </c>
      <c r="B33" s="44"/>
      <c r="C33" s="9"/>
      <c r="D33" s="55"/>
      <c r="E33" s="113"/>
      <c r="F33" s="121"/>
      <c r="G33" s="123"/>
      <c r="H33" s="125"/>
    </row>
    <row r="34" spans="1:8" ht="30.6" customHeight="1" x14ac:dyDescent="0.3">
      <c r="A34" s="141" t="s">
        <v>6</v>
      </c>
      <c r="B34" s="142"/>
      <c r="C34" s="142"/>
      <c r="D34" s="142"/>
      <c r="E34" s="109" t="s">
        <v>123</v>
      </c>
      <c r="F34" s="110"/>
      <c r="G34" s="110"/>
      <c r="H34" s="110"/>
    </row>
    <row r="35" spans="1:8" ht="46.8" x14ac:dyDescent="0.3">
      <c r="A35" s="18" t="s">
        <v>82</v>
      </c>
      <c r="B35" s="11"/>
      <c r="C35" s="12"/>
      <c r="D35" s="8">
        <f>SUM(D36:D39)</f>
        <v>900000</v>
      </c>
      <c r="E35" s="72" t="s">
        <v>82</v>
      </c>
      <c r="F35" s="73"/>
      <c r="G35" s="74"/>
      <c r="H35" s="70">
        <f>SUM(H36:H38)</f>
        <v>0</v>
      </c>
    </row>
    <row r="36" spans="1:8" ht="69" x14ac:dyDescent="0.3">
      <c r="A36" s="17" t="s">
        <v>13</v>
      </c>
      <c r="B36" s="102">
        <v>1</v>
      </c>
      <c r="C36" s="101" t="s">
        <v>191</v>
      </c>
      <c r="D36" s="57">
        <v>750000</v>
      </c>
      <c r="E36" s="17" t="s">
        <v>124</v>
      </c>
      <c r="F36" s="44"/>
      <c r="G36" s="9"/>
      <c r="H36" s="57">
        <v>0</v>
      </c>
    </row>
    <row r="37" spans="1:8" ht="27.6" x14ac:dyDescent="0.3">
      <c r="A37" s="17" t="s">
        <v>14</v>
      </c>
      <c r="B37" s="102">
        <v>1</v>
      </c>
      <c r="C37" s="101" t="s">
        <v>193</v>
      </c>
      <c r="D37" s="57">
        <v>50000</v>
      </c>
      <c r="E37" s="17" t="s">
        <v>125</v>
      </c>
      <c r="F37" s="44"/>
      <c r="G37" s="9"/>
      <c r="H37" s="57">
        <v>0</v>
      </c>
    </row>
    <row r="38" spans="1:8" ht="27.6" x14ac:dyDescent="0.3">
      <c r="A38" s="17" t="s">
        <v>15</v>
      </c>
      <c r="B38" s="102"/>
      <c r="C38" s="9"/>
      <c r="D38" s="57">
        <v>0</v>
      </c>
      <c r="E38" s="17" t="s">
        <v>126</v>
      </c>
      <c r="F38" s="44"/>
      <c r="G38" s="9"/>
      <c r="H38" s="57">
        <v>0</v>
      </c>
    </row>
    <row r="39" spans="1:8" ht="41.4" x14ac:dyDescent="0.3">
      <c r="A39" s="17" t="s">
        <v>17</v>
      </c>
      <c r="B39" s="102">
        <v>1</v>
      </c>
      <c r="C39" s="101" t="s">
        <v>192</v>
      </c>
      <c r="D39" s="57">
        <v>100000</v>
      </c>
    </row>
    <row r="40" spans="1:8" ht="30" customHeight="1" x14ac:dyDescent="0.3">
      <c r="A40" s="111" t="s">
        <v>10</v>
      </c>
      <c r="B40" s="111"/>
      <c r="C40" s="111"/>
      <c r="D40" s="111"/>
      <c r="E40" s="111" t="s">
        <v>10</v>
      </c>
      <c r="F40" s="111"/>
      <c r="G40" s="111"/>
      <c r="H40" s="111"/>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B1:D1"/>
    <mergeCell ref="B2:D2"/>
    <mergeCell ref="B3:D3"/>
    <mergeCell ref="B4:D4"/>
    <mergeCell ref="A40:D40"/>
    <mergeCell ref="A10:D10"/>
    <mergeCell ref="A27:D27"/>
    <mergeCell ref="A34:D34"/>
    <mergeCell ref="B5:D5"/>
    <mergeCell ref="A7:D7"/>
    <mergeCell ref="D8:D9"/>
    <mergeCell ref="A8:A9"/>
    <mergeCell ref="B8:B9"/>
    <mergeCell ref="C8:C9"/>
    <mergeCell ref="G32:G33"/>
    <mergeCell ref="E7:H7"/>
    <mergeCell ref="E8:E9"/>
    <mergeCell ref="F8:F9"/>
    <mergeCell ref="G8:G9"/>
    <mergeCell ref="H8:H9"/>
    <mergeCell ref="H32:H33"/>
    <mergeCell ref="E10:H10"/>
    <mergeCell ref="E27:H27"/>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s>
  <pageMargins left="0.7" right="0.7" top="0.75" bottom="0.75" header="0.3" footer="0.3"/>
  <pageSetup paperSize="9" scale="3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zoomScaleNormal="100" zoomScaleSheetLayoutView="100" workbookViewId="0">
      <selection activeCell="D7" sqref="D7"/>
    </sheetView>
  </sheetViews>
  <sheetFormatPr defaultRowHeight="14.4" x14ac:dyDescent="0.3"/>
  <cols>
    <col min="1" max="1" width="48.33203125" customWidth="1"/>
    <col min="2" max="2" width="37.5546875" customWidth="1"/>
  </cols>
  <sheetData>
    <row r="1" spans="1:2" ht="101.4" customHeight="1" thickBot="1" x14ac:dyDescent="0.35">
      <c r="A1" s="7" t="s">
        <v>141</v>
      </c>
      <c r="B1" s="91" t="s">
        <v>204</v>
      </c>
    </row>
    <row r="2" spans="1:2" x14ac:dyDescent="0.3">
      <c r="A2" s="5"/>
      <c r="B2" s="6"/>
    </row>
    <row r="3" spans="1:2" ht="30.6" customHeight="1" x14ac:dyDescent="0.3">
      <c r="A3" s="146" t="s">
        <v>100</v>
      </c>
      <c r="B3" s="147"/>
    </row>
    <row r="4" spans="1:2" ht="48.6" customHeight="1" x14ac:dyDescent="0.3">
      <c r="A4" s="64" t="s">
        <v>97</v>
      </c>
      <c r="B4" s="63" t="s">
        <v>162</v>
      </c>
    </row>
    <row r="5" spans="1:2" ht="28.8" x14ac:dyDescent="0.3">
      <c r="A5" s="64" t="s">
        <v>98</v>
      </c>
      <c r="B5" s="63" t="s">
        <v>163</v>
      </c>
    </row>
    <row r="6" spans="1:2" ht="28.8" x14ac:dyDescent="0.3">
      <c r="A6" s="64" t="s">
        <v>133</v>
      </c>
      <c r="B6" s="63" t="s">
        <v>164</v>
      </c>
    </row>
    <row r="7" spans="1:2" ht="38.4" customHeight="1" x14ac:dyDescent="0.3">
      <c r="A7" s="64" t="s">
        <v>108</v>
      </c>
      <c r="B7" s="63" t="s">
        <v>165</v>
      </c>
    </row>
    <row r="8" spans="1:2" ht="25.2" customHeight="1" x14ac:dyDescent="0.3">
      <c r="A8" s="64" t="s">
        <v>107</v>
      </c>
      <c r="B8" s="63" t="s">
        <v>165</v>
      </c>
    </row>
    <row r="9" spans="1:2" ht="45.6" customHeight="1" x14ac:dyDescent="0.3">
      <c r="A9" s="146" t="s">
        <v>96</v>
      </c>
      <c r="B9" s="147"/>
    </row>
    <row r="10" spans="1:2" ht="48" customHeight="1" x14ac:dyDescent="0.3">
      <c r="A10" s="51" t="s">
        <v>94</v>
      </c>
      <c r="B10" s="29" t="s">
        <v>160</v>
      </c>
    </row>
    <row r="11" spans="1:2" ht="41.4" customHeight="1" x14ac:dyDescent="0.3">
      <c r="A11" s="51" t="s">
        <v>134</v>
      </c>
      <c r="B11" s="29" t="s">
        <v>161</v>
      </c>
    </row>
    <row r="12" spans="1:2" ht="70.2" customHeight="1" x14ac:dyDescent="0.3">
      <c r="A12" s="51" t="s">
        <v>95</v>
      </c>
      <c r="B12" s="29" t="s">
        <v>166</v>
      </c>
    </row>
    <row r="13" spans="1:2" ht="51" customHeight="1" x14ac:dyDescent="0.3">
      <c r="A13" s="51" t="s">
        <v>135</v>
      </c>
      <c r="B13" s="63" t="s">
        <v>167</v>
      </c>
    </row>
    <row r="14" spans="1:2" ht="28.8" x14ac:dyDescent="0.3">
      <c r="A14" s="68" t="s">
        <v>109</v>
      </c>
      <c r="B14" s="92" t="s">
        <v>168</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7"/>
  <sheetViews>
    <sheetView view="pageBreakPreview" topLeftCell="A24" zoomScale="60" zoomScaleNormal="60" workbookViewId="0">
      <selection activeCell="J42" sqref="J42"/>
    </sheetView>
  </sheetViews>
  <sheetFormatPr defaultRowHeight="14.4" x14ac:dyDescent="0.3"/>
  <cols>
    <col min="1" max="1" width="40.5546875" style="3" customWidth="1"/>
    <col min="2" max="2" width="24.88671875" customWidth="1"/>
    <col min="3" max="3" width="23.109375" customWidth="1"/>
    <col min="4" max="4" width="20.5546875" customWidth="1"/>
    <col min="5" max="5" width="42.5546875" customWidth="1"/>
    <col min="6" max="6" width="34.88671875" customWidth="1"/>
    <col min="7" max="7" width="18" customWidth="1"/>
    <col min="8" max="8" width="22.44140625" customWidth="1"/>
    <col min="10" max="10" width="42.44140625" customWidth="1"/>
    <col min="11" max="11" width="22.5546875" customWidth="1"/>
  </cols>
  <sheetData>
    <row r="1" spans="1:10" ht="49.5" customHeight="1" thickBot="1" x14ac:dyDescent="0.35">
      <c r="A1" s="7" t="s">
        <v>141</v>
      </c>
      <c r="B1" s="134" t="s">
        <v>204</v>
      </c>
      <c r="C1" s="135"/>
      <c r="D1" s="135"/>
    </row>
    <row r="2" spans="1:10" ht="21.75" customHeight="1" x14ac:dyDescent="0.3">
      <c r="A2" s="5"/>
      <c r="B2" s="6"/>
      <c r="C2" s="6"/>
      <c r="D2" s="6"/>
    </row>
    <row r="3" spans="1:10" s="4" customFormat="1" ht="18" customHeight="1" x14ac:dyDescent="0.3">
      <c r="A3" s="143" t="s">
        <v>25</v>
      </c>
      <c r="B3" s="143"/>
      <c r="C3" s="143"/>
      <c r="D3" s="143"/>
    </row>
    <row r="4" spans="1:10" s="4" customFormat="1" ht="36" customHeight="1" x14ac:dyDescent="0.3">
      <c r="A4" s="85" t="s">
        <v>187</v>
      </c>
      <c r="B4" s="29">
        <v>10894</v>
      </c>
      <c r="C4" s="83"/>
      <c r="D4" s="83"/>
    </row>
    <row r="5" spans="1:10" ht="146.4" customHeight="1" x14ac:dyDescent="0.3">
      <c r="A5" s="23" t="s">
        <v>188</v>
      </c>
      <c r="B5" s="29">
        <v>11128</v>
      </c>
      <c r="C5" s="27"/>
      <c r="D5" s="20"/>
      <c r="E5" s="3" t="s">
        <v>189</v>
      </c>
      <c r="F5" s="3" t="s">
        <v>190</v>
      </c>
    </row>
    <row r="6" spans="1:10" x14ac:dyDescent="0.3">
      <c r="A6" s="21" t="s">
        <v>26</v>
      </c>
      <c r="B6" s="29">
        <v>1195</v>
      </c>
      <c r="C6" s="27"/>
      <c r="D6" s="10"/>
      <c r="E6" s="45"/>
    </row>
    <row r="7" spans="1:10" x14ac:dyDescent="0.3">
      <c r="A7" s="21" t="s">
        <v>27</v>
      </c>
      <c r="B7" s="29">
        <v>10626</v>
      </c>
      <c r="C7" s="28">
        <f>B7/B5</f>
        <v>0.95488856937455069</v>
      </c>
      <c r="D7" s="10"/>
      <c r="E7" s="45"/>
    </row>
    <row r="8" spans="1:10" ht="43.8" thickBot="1" x14ac:dyDescent="0.35">
      <c r="A8" s="21" t="s">
        <v>28</v>
      </c>
      <c r="B8" s="29">
        <f>B5-32</f>
        <v>11096</v>
      </c>
      <c r="C8" s="28">
        <f>B8/B5</f>
        <v>0.9971243709561467</v>
      </c>
      <c r="D8" s="97" t="s">
        <v>197</v>
      </c>
      <c r="E8" s="45"/>
    </row>
    <row r="9" spans="1:10" ht="42" thickBot="1" x14ac:dyDescent="0.35">
      <c r="A9" s="25"/>
      <c r="B9" s="11"/>
      <c r="C9" s="26" t="s">
        <v>89</v>
      </c>
      <c r="D9" s="26" t="s">
        <v>90</v>
      </c>
      <c r="E9" s="58"/>
      <c r="G9" s="152"/>
      <c r="H9" s="153"/>
      <c r="I9" s="153"/>
      <c r="J9" s="154"/>
    </row>
    <row r="10" spans="1:10" ht="15.6" x14ac:dyDescent="0.3">
      <c r="A10" s="23" t="s">
        <v>29</v>
      </c>
      <c r="B10" s="88">
        <v>56.396000000000001</v>
      </c>
      <c r="C10" s="19">
        <f>C11+C12</f>
        <v>0</v>
      </c>
      <c r="D10" s="19">
        <f t="shared" ref="D10" si="0">D11+D12</f>
        <v>20</v>
      </c>
      <c r="E10" s="98"/>
    </row>
    <row r="11" spans="1:10" x14ac:dyDescent="0.3">
      <c r="A11" s="21" t="s">
        <v>30</v>
      </c>
      <c r="B11" s="29">
        <v>51.110999999999997</v>
      </c>
      <c r="C11" s="29">
        <v>0</v>
      </c>
      <c r="D11" s="29">
        <v>20</v>
      </c>
      <c r="E11" s="45"/>
    </row>
    <row r="12" spans="1:10" x14ac:dyDescent="0.3">
      <c r="A12" s="21" t="s">
        <v>31</v>
      </c>
      <c r="B12" s="89">
        <v>5.2850000000000001</v>
      </c>
      <c r="C12" s="29">
        <v>0</v>
      </c>
      <c r="D12" s="29">
        <v>0</v>
      </c>
      <c r="E12" s="45"/>
    </row>
    <row r="13" spans="1:10" ht="15.6" x14ac:dyDescent="0.3">
      <c r="A13" s="24" t="s">
        <v>32</v>
      </c>
      <c r="B13" s="29">
        <v>14</v>
      </c>
      <c r="C13" s="27"/>
      <c r="D13" s="27"/>
      <c r="E13" s="45"/>
    </row>
    <row r="14" spans="1:10" x14ac:dyDescent="0.3">
      <c r="A14" s="17" t="s">
        <v>33</v>
      </c>
      <c r="B14" s="29">
        <v>1</v>
      </c>
      <c r="C14" s="27"/>
      <c r="D14" s="27"/>
      <c r="E14" s="45"/>
    </row>
    <row r="15" spans="1:10" x14ac:dyDescent="0.3">
      <c r="A15" s="22" t="s">
        <v>34</v>
      </c>
      <c r="B15" s="29">
        <v>13</v>
      </c>
      <c r="C15" s="27"/>
      <c r="D15" s="27"/>
      <c r="E15" s="45"/>
    </row>
    <row r="16" spans="1:10" ht="38.4" customHeight="1" x14ac:dyDescent="0.3">
      <c r="A16" s="23" t="s">
        <v>77</v>
      </c>
      <c r="B16" s="57">
        <v>2</v>
      </c>
      <c r="C16" s="155" t="s">
        <v>180</v>
      </c>
      <c r="D16" s="156"/>
    </row>
    <row r="17" spans="1:8" ht="15.6" x14ac:dyDescent="0.3">
      <c r="A17" s="23" t="s">
        <v>136</v>
      </c>
      <c r="B17" s="96">
        <v>25.5</v>
      </c>
      <c r="C17" s="59"/>
      <c r="D17" s="59"/>
      <c r="E17" s="58"/>
    </row>
    <row r="18" spans="1:8" ht="45.6" customHeight="1" x14ac:dyDescent="0.3">
      <c r="A18" s="30" t="s">
        <v>91</v>
      </c>
      <c r="B18" s="29">
        <v>0</v>
      </c>
      <c r="C18" s="155" t="s">
        <v>181</v>
      </c>
      <c r="D18" s="156"/>
    </row>
    <row r="19" spans="1:8" ht="76.2" customHeight="1" x14ac:dyDescent="0.3">
      <c r="A19" s="30" t="s">
        <v>142</v>
      </c>
      <c r="B19" s="106" t="s">
        <v>186</v>
      </c>
      <c r="C19" s="155" t="s">
        <v>182</v>
      </c>
      <c r="D19" s="156"/>
    </row>
    <row r="20" spans="1:8" ht="54.6" customHeight="1" x14ac:dyDescent="0.3">
      <c r="A20" s="30" t="s">
        <v>83</v>
      </c>
      <c r="B20" s="32">
        <v>1</v>
      </c>
      <c r="C20" s="155" t="s">
        <v>183</v>
      </c>
      <c r="D20" s="156"/>
    </row>
    <row r="21" spans="1:8" ht="31.2" x14ac:dyDescent="0.3">
      <c r="A21" s="30" t="s">
        <v>84</v>
      </c>
      <c r="B21" s="31">
        <v>461269</v>
      </c>
      <c r="C21" s="27"/>
      <c r="D21" s="27"/>
    </row>
    <row r="22" spans="1:8" ht="109.2" x14ac:dyDescent="0.3">
      <c r="A22" s="30" t="s">
        <v>99</v>
      </c>
      <c r="B22" s="31" t="s">
        <v>185</v>
      </c>
      <c r="C22" s="155" t="s">
        <v>184</v>
      </c>
      <c r="D22" s="156"/>
      <c r="F22" s="108"/>
    </row>
    <row r="23" spans="1:8" ht="15.6" x14ac:dyDescent="0.3">
      <c r="A23" s="151" t="s">
        <v>65</v>
      </c>
      <c r="B23" s="151"/>
      <c r="C23" s="151"/>
      <c r="D23" s="151"/>
    </row>
    <row r="24" spans="1:8" ht="57.6" x14ac:dyDescent="0.3">
      <c r="A24" s="23" t="s">
        <v>66</v>
      </c>
      <c r="B24" s="29">
        <f>11128+30+18+3+5+3+1+2+2+1+11+1</f>
        <v>11205</v>
      </c>
      <c r="C24" s="27"/>
      <c r="D24" s="20"/>
      <c r="E24" s="103" t="s">
        <v>194</v>
      </c>
    </row>
    <row r="25" spans="1:8" x14ac:dyDescent="0.3">
      <c r="A25" s="21" t="s">
        <v>26</v>
      </c>
      <c r="B25" s="29">
        <v>1377</v>
      </c>
      <c r="C25" s="27"/>
      <c r="D25" s="10"/>
    </row>
    <row r="26" spans="1:8" x14ac:dyDescent="0.3">
      <c r="A26" s="21" t="s">
        <v>27</v>
      </c>
      <c r="B26" s="29">
        <v>10405</v>
      </c>
      <c r="C26" s="28">
        <f>B26/B24</f>
        <v>0.92860330209727804</v>
      </c>
      <c r="D26" s="10"/>
      <c r="H26" t="s">
        <v>85</v>
      </c>
    </row>
    <row r="27" spans="1:8" ht="28.8" x14ac:dyDescent="0.3">
      <c r="A27" s="21" t="s">
        <v>28</v>
      </c>
      <c r="B27" s="29">
        <f>B24-32</f>
        <v>11173</v>
      </c>
      <c r="C27" s="28">
        <f>B27/B24</f>
        <v>0.99714413208389108</v>
      </c>
      <c r="D27" s="97" t="s">
        <v>195</v>
      </c>
    </row>
    <row r="28" spans="1:8" ht="41.4" x14ac:dyDescent="0.3">
      <c r="A28" s="25"/>
      <c r="B28" s="11"/>
      <c r="C28" s="26" t="s">
        <v>89</v>
      </c>
      <c r="D28" s="26" t="s">
        <v>90</v>
      </c>
      <c r="E28" s="58"/>
    </row>
    <row r="29" spans="1:8" ht="19.2" customHeight="1" x14ac:dyDescent="0.3">
      <c r="A29" s="23" t="s">
        <v>67</v>
      </c>
      <c r="B29" s="57">
        <v>55.895000000000003</v>
      </c>
      <c r="C29" s="57">
        <v>0</v>
      </c>
      <c r="D29" s="57">
        <v>10</v>
      </c>
      <c r="E29" s="36"/>
    </row>
    <row r="30" spans="1:8" ht="38.4" customHeight="1" x14ac:dyDescent="0.3">
      <c r="A30" s="23" t="s">
        <v>77</v>
      </c>
      <c r="B30" s="57">
        <v>38</v>
      </c>
      <c r="C30" s="155" t="s">
        <v>179</v>
      </c>
      <c r="D30" s="156"/>
    </row>
    <row r="31" spans="1:8" ht="37.200000000000003" customHeight="1" x14ac:dyDescent="0.3">
      <c r="A31" s="23" t="s">
        <v>137</v>
      </c>
      <c r="B31" s="57">
        <v>18</v>
      </c>
      <c r="C31" s="59"/>
      <c r="D31" s="60"/>
      <c r="E31" s="61"/>
    </row>
    <row r="32" spans="1:8" ht="45" customHeight="1" x14ac:dyDescent="0.3">
      <c r="A32" s="54" t="s">
        <v>72</v>
      </c>
      <c r="B32" s="34" t="s">
        <v>37</v>
      </c>
      <c r="C32" s="34" t="s">
        <v>38</v>
      </c>
      <c r="D32" s="34" t="s">
        <v>40</v>
      </c>
      <c r="E32" s="34" t="s">
        <v>68</v>
      </c>
      <c r="F32" s="34" t="s">
        <v>41</v>
      </c>
      <c r="G32" s="34" t="s">
        <v>53</v>
      </c>
      <c r="H32" s="34" t="s">
        <v>74</v>
      </c>
    </row>
    <row r="33" spans="1:8" ht="31.2" x14ac:dyDescent="0.3">
      <c r="A33" s="90" t="s">
        <v>152</v>
      </c>
      <c r="B33" s="41" t="s">
        <v>150</v>
      </c>
      <c r="C33" s="41" t="s">
        <v>154</v>
      </c>
      <c r="D33" s="41">
        <v>518.4</v>
      </c>
      <c r="E33" s="41">
        <v>101.848</v>
      </c>
      <c r="F33" s="41">
        <v>30</v>
      </c>
      <c r="G33" s="41">
        <v>28</v>
      </c>
      <c r="H33" s="148">
        <v>213861</v>
      </c>
    </row>
    <row r="34" spans="1:8" ht="28.8" x14ac:dyDescent="0.3">
      <c r="A34" s="90" t="s">
        <v>153</v>
      </c>
      <c r="B34" s="41" t="s">
        <v>150</v>
      </c>
      <c r="C34" s="41" t="s">
        <v>154</v>
      </c>
      <c r="D34" s="41">
        <v>777.6</v>
      </c>
      <c r="E34" s="41">
        <v>21.427</v>
      </c>
      <c r="F34" s="41">
        <v>30</v>
      </c>
      <c r="G34" s="41">
        <v>28</v>
      </c>
      <c r="H34" s="149"/>
    </row>
    <row r="35" spans="1:8" ht="28.8" x14ac:dyDescent="0.3">
      <c r="A35" s="90" t="s">
        <v>155</v>
      </c>
      <c r="B35" s="41" t="s">
        <v>150</v>
      </c>
      <c r="C35" s="41" t="s">
        <v>154</v>
      </c>
      <c r="D35" s="41">
        <v>518.4</v>
      </c>
      <c r="E35" s="41">
        <v>46.594999999999999</v>
      </c>
      <c r="F35" s="41">
        <v>30</v>
      </c>
      <c r="G35" s="41">
        <v>28</v>
      </c>
      <c r="H35" s="149"/>
    </row>
    <row r="36" spans="1:8" ht="28.8" x14ac:dyDescent="0.3">
      <c r="A36" s="90" t="s">
        <v>156</v>
      </c>
      <c r="B36" s="41" t="s">
        <v>150</v>
      </c>
      <c r="C36" s="41" t="s">
        <v>154</v>
      </c>
      <c r="D36" s="41">
        <v>604.79999999999995</v>
      </c>
      <c r="E36" s="41">
        <v>64.55</v>
      </c>
      <c r="F36" s="41">
        <v>30</v>
      </c>
      <c r="G36" s="41">
        <v>28</v>
      </c>
      <c r="H36" s="149"/>
    </row>
    <row r="37" spans="1:8" ht="28.8" x14ac:dyDescent="0.3">
      <c r="A37" s="90" t="s">
        <v>157</v>
      </c>
      <c r="B37" s="41" t="s">
        <v>150</v>
      </c>
      <c r="C37" s="41" t="s">
        <v>158</v>
      </c>
      <c r="D37" s="41">
        <v>475.2</v>
      </c>
      <c r="E37" s="41">
        <v>10.446999999999999</v>
      </c>
      <c r="F37" s="41">
        <v>30</v>
      </c>
      <c r="G37" s="41">
        <v>28</v>
      </c>
      <c r="H37" s="149"/>
    </row>
    <row r="38" spans="1:8" ht="28.8" x14ac:dyDescent="0.3">
      <c r="A38" s="90" t="s">
        <v>159</v>
      </c>
      <c r="B38" s="41" t="s">
        <v>150</v>
      </c>
      <c r="C38" s="41" t="s">
        <v>158</v>
      </c>
      <c r="D38" s="41">
        <v>475.2</v>
      </c>
      <c r="E38" s="41">
        <v>193.21</v>
      </c>
      <c r="F38" s="41">
        <v>30</v>
      </c>
      <c r="G38" s="41">
        <v>28</v>
      </c>
      <c r="H38" s="150"/>
    </row>
    <row r="39" spans="1:8" ht="43.2" x14ac:dyDescent="0.3">
      <c r="A39" s="54" t="s">
        <v>76</v>
      </c>
      <c r="B39" s="34" t="s">
        <v>37</v>
      </c>
      <c r="C39" s="34" t="s">
        <v>38</v>
      </c>
      <c r="D39" s="34" t="s">
        <v>40</v>
      </c>
      <c r="E39" s="34" t="s">
        <v>78</v>
      </c>
      <c r="F39" s="34" t="s">
        <v>41</v>
      </c>
      <c r="G39" s="34" t="s">
        <v>53</v>
      </c>
      <c r="H39" s="34" t="s">
        <v>75</v>
      </c>
    </row>
    <row r="40" spans="1:8" ht="28.8" x14ac:dyDescent="0.3">
      <c r="A40" s="90" t="s">
        <v>151</v>
      </c>
      <c r="B40" s="41" t="s">
        <v>150</v>
      </c>
      <c r="C40" s="41">
        <v>2002</v>
      </c>
      <c r="D40" s="41">
        <v>5500</v>
      </c>
      <c r="E40" s="41">
        <v>364.44</v>
      </c>
      <c r="F40" s="41">
        <v>30</v>
      </c>
      <c r="G40" s="41">
        <v>28</v>
      </c>
      <c r="H40" s="41"/>
    </row>
    <row r="41" spans="1:8" x14ac:dyDescent="0.3">
      <c r="A41" s="37" t="s">
        <v>69</v>
      </c>
      <c r="B41" s="41"/>
      <c r="C41" s="41"/>
      <c r="D41" s="41"/>
      <c r="E41" s="41"/>
      <c r="F41" s="41"/>
      <c r="G41" s="41"/>
      <c r="H41" s="41"/>
    </row>
    <row r="42" spans="1:8" x14ac:dyDescent="0.3">
      <c r="A42" s="37" t="s">
        <v>70</v>
      </c>
      <c r="B42" s="41"/>
      <c r="C42" s="41"/>
      <c r="D42" s="41"/>
      <c r="E42" s="41"/>
      <c r="F42" s="41"/>
      <c r="G42" s="41"/>
      <c r="H42" s="41"/>
    </row>
    <row r="43" spans="1:8" ht="57.6" x14ac:dyDescent="0.3">
      <c r="A43" s="54" t="s">
        <v>71</v>
      </c>
      <c r="B43" s="34" t="s">
        <v>37</v>
      </c>
      <c r="C43" s="34" t="s">
        <v>38</v>
      </c>
      <c r="D43" s="34" t="s">
        <v>73</v>
      </c>
      <c r="E43" s="34" t="s">
        <v>41</v>
      </c>
      <c r="F43" s="34" t="s">
        <v>53</v>
      </c>
      <c r="G43" s="34" t="s">
        <v>79</v>
      </c>
    </row>
    <row r="44" spans="1:8" ht="28.8" x14ac:dyDescent="0.3">
      <c r="A44" s="90" t="s">
        <v>151</v>
      </c>
      <c r="B44" s="41" t="s">
        <v>150</v>
      </c>
      <c r="C44" s="41">
        <v>2002</v>
      </c>
      <c r="D44" s="41">
        <v>1200</v>
      </c>
      <c r="E44" s="41">
        <v>30</v>
      </c>
      <c r="F44" s="41">
        <v>28</v>
      </c>
      <c r="G44" s="41"/>
      <c r="H44" s="35"/>
    </row>
    <row r="45" spans="1:8" x14ac:dyDescent="0.3">
      <c r="A45" s="37" t="s">
        <v>69</v>
      </c>
      <c r="B45" s="41"/>
      <c r="C45" s="41"/>
      <c r="D45" s="41"/>
      <c r="E45" s="41"/>
      <c r="F45" s="41"/>
      <c r="G45" s="41"/>
      <c r="H45" s="35"/>
    </row>
    <row r="46" spans="1:8" x14ac:dyDescent="0.3">
      <c r="A46" s="37" t="s">
        <v>70</v>
      </c>
      <c r="B46" s="41"/>
      <c r="C46" s="41"/>
      <c r="D46" s="41"/>
      <c r="E46" s="41"/>
      <c r="F46" s="41"/>
      <c r="G46" s="41"/>
      <c r="H46" s="35"/>
    </row>
    <row r="47" spans="1:8" x14ac:dyDescent="0.3">
      <c r="H47" s="4"/>
    </row>
  </sheetData>
  <mergeCells count="11">
    <mergeCell ref="H33:H38"/>
    <mergeCell ref="A23:D23"/>
    <mergeCell ref="B1:D1"/>
    <mergeCell ref="A3:D3"/>
    <mergeCell ref="G9:J9"/>
    <mergeCell ref="C16:D16"/>
    <mergeCell ref="C18:D18"/>
    <mergeCell ref="C19:D19"/>
    <mergeCell ref="C20:D20"/>
    <mergeCell ref="C22:D22"/>
    <mergeCell ref="C30:D30"/>
  </mergeCells>
  <pageMargins left="0.7" right="0.7" top="0.75" bottom="0.75" header="0.3" footer="0.3"/>
  <pageSetup paperSize="9"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abSelected="1" zoomScale="60" zoomScaleNormal="60" workbookViewId="0">
      <selection activeCell="F11" sqref="F11"/>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8.33203125" customWidth="1"/>
    <col min="11" max="11" width="19.44140625" customWidth="1"/>
    <col min="12" max="12" width="42.44140625" customWidth="1"/>
    <col min="13" max="13" width="22.5546875" customWidth="1"/>
  </cols>
  <sheetData>
    <row r="1" spans="1:11" ht="49.5" customHeight="1" thickBot="1" x14ac:dyDescent="0.35">
      <c r="A1" s="7" t="s">
        <v>141</v>
      </c>
      <c r="B1" s="160" t="s">
        <v>204</v>
      </c>
      <c r="C1" s="161"/>
      <c r="D1" s="161"/>
      <c r="E1" s="77"/>
      <c r="F1" s="58"/>
    </row>
    <row r="2" spans="1:11" ht="21.75" customHeight="1" x14ac:dyDescent="0.3">
      <c r="A2" s="5"/>
      <c r="B2" s="6"/>
      <c r="C2" s="6"/>
      <c r="D2" s="6"/>
      <c r="E2" s="6"/>
    </row>
    <row r="3" spans="1:11" s="4" customFormat="1" ht="18" customHeight="1" x14ac:dyDescent="0.3">
      <c r="A3" s="143" t="s">
        <v>35</v>
      </c>
      <c r="B3" s="143"/>
      <c r="C3" s="143"/>
      <c r="D3" s="143"/>
      <c r="E3" s="78"/>
    </row>
    <row r="4" spans="1:11" ht="29.4" customHeight="1" x14ac:dyDescent="0.3">
      <c r="A4" s="40" t="s">
        <v>144</v>
      </c>
      <c r="B4" s="29">
        <v>228927</v>
      </c>
      <c r="C4" s="27"/>
      <c r="D4" s="20"/>
      <c r="E4" s="79"/>
    </row>
    <row r="5" spans="1:11" ht="28.8" x14ac:dyDescent="0.3">
      <c r="A5" s="21" t="s">
        <v>36</v>
      </c>
      <c r="B5" s="29">
        <v>226389</v>
      </c>
      <c r="C5" s="33">
        <f>B5/B4</f>
        <v>0.98891349644209725</v>
      </c>
      <c r="D5" s="10"/>
      <c r="E5" s="80"/>
    </row>
    <row r="6" spans="1:11" ht="28.8" x14ac:dyDescent="0.3">
      <c r="A6" s="21" t="s">
        <v>86</v>
      </c>
      <c r="B6" s="29">
        <v>2538.4499999999998</v>
      </c>
      <c r="C6" s="28">
        <f>B6/B4</f>
        <v>1.1088469250022933E-2</v>
      </c>
      <c r="D6" s="10"/>
      <c r="E6" s="80"/>
      <c r="F6" s="58"/>
    </row>
    <row r="7" spans="1:11" ht="43.2" x14ac:dyDescent="0.3">
      <c r="A7" s="62" t="s">
        <v>93</v>
      </c>
      <c r="B7" s="34" t="s">
        <v>37</v>
      </c>
      <c r="C7" s="34" t="s">
        <v>38</v>
      </c>
      <c r="D7" s="34" t="s">
        <v>40</v>
      </c>
      <c r="E7" s="34" t="s">
        <v>138</v>
      </c>
      <c r="F7" s="34" t="s">
        <v>42</v>
      </c>
      <c r="G7" s="34" t="s">
        <v>41</v>
      </c>
      <c r="H7" s="34" t="s">
        <v>53</v>
      </c>
      <c r="I7" s="34" t="s">
        <v>43</v>
      </c>
      <c r="J7" s="34" t="s">
        <v>145</v>
      </c>
      <c r="K7" s="34" t="s">
        <v>52</v>
      </c>
    </row>
    <row r="8" spans="1:11" s="36" customFormat="1" ht="86.4" customHeight="1" x14ac:dyDescent="0.3">
      <c r="A8" s="90" t="s">
        <v>149</v>
      </c>
      <c r="B8" s="41" t="s">
        <v>150</v>
      </c>
      <c r="C8" s="41">
        <v>2006</v>
      </c>
      <c r="D8" s="41">
        <v>2925</v>
      </c>
      <c r="E8" s="41">
        <v>13263</v>
      </c>
      <c r="F8" s="41">
        <v>304065</v>
      </c>
      <c r="G8" s="93">
        <v>0.3</v>
      </c>
      <c r="H8" s="93">
        <v>0.28000000000000003</v>
      </c>
      <c r="I8" s="41">
        <v>394000</v>
      </c>
      <c r="J8" s="94" t="s">
        <v>146</v>
      </c>
      <c r="K8" s="157" t="s">
        <v>169</v>
      </c>
    </row>
    <row r="9" spans="1:11" s="36" customFormat="1" x14ac:dyDescent="0.3">
      <c r="A9" s="37" t="s">
        <v>45</v>
      </c>
      <c r="B9" s="41"/>
      <c r="C9" s="41"/>
      <c r="D9" s="41"/>
      <c r="E9" s="41"/>
      <c r="F9" s="41"/>
      <c r="G9" s="41"/>
      <c r="H9" s="41"/>
      <c r="I9" s="41"/>
      <c r="J9" s="42"/>
      <c r="K9" s="158"/>
    </row>
    <row r="10" spans="1:11" s="36" customFormat="1" x14ac:dyDescent="0.3">
      <c r="A10" s="37" t="s">
        <v>46</v>
      </c>
      <c r="B10" s="41"/>
      <c r="C10" s="41"/>
      <c r="D10" s="41"/>
      <c r="E10" s="41"/>
      <c r="F10" s="41"/>
      <c r="G10" s="41"/>
      <c r="H10" s="41"/>
      <c r="I10" s="41"/>
      <c r="J10" s="42"/>
      <c r="K10" s="159"/>
    </row>
    <row r="11" spans="1:11" s="36" customFormat="1" ht="77.400000000000006" customHeight="1" x14ac:dyDescent="0.3">
      <c r="A11" s="86" t="s">
        <v>143</v>
      </c>
      <c r="B11" s="168" t="s">
        <v>170</v>
      </c>
      <c r="C11" s="169"/>
      <c r="D11" s="35"/>
      <c r="E11" s="35"/>
      <c r="F11" s="35"/>
      <c r="G11" s="35"/>
      <c r="H11" s="35"/>
      <c r="I11" s="35"/>
      <c r="J11" s="84"/>
      <c r="K11" s="84"/>
    </row>
    <row r="12" spans="1:11" s="36" customFormat="1" x14ac:dyDescent="0.3">
      <c r="A12" s="35"/>
      <c r="B12" s="35"/>
      <c r="C12" s="35"/>
      <c r="D12" s="35"/>
      <c r="E12" s="35"/>
      <c r="F12" s="35"/>
      <c r="G12" s="35"/>
      <c r="H12" s="35"/>
      <c r="I12" s="35"/>
      <c r="J12" s="84"/>
      <c r="K12" s="84"/>
    </row>
    <row r="13" spans="1:11" ht="55.5" customHeight="1" x14ac:dyDescent="0.3">
      <c r="A13" s="34" t="s">
        <v>39</v>
      </c>
      <c r="B13" s="34" t="s">
        <v>80</v>
      </c>
      <c r="C13" s="34" t="s">
        <v>147</v>
      </c>
      <c r="D13" s="34" t="s">
        <v>148</v>
      </c>
      <c r="E13" s="35"/>
      <c r="F13" s="36"/>
    </row>
    <row r="14" spans="1:11" x14ac:dyDescent="0.3">
      <c r="A14" s="162" t="s">
        <v>44</v>
      </c>
      <c r="B14" s="38" t="s">
        <v>47</v>
      </c>
      <c r="C14" s="43">
        <v>165.5</v>
      </c>
      <c r="D14" s="43">
        <v>2.0979999999999999</v>
      </c>
      <c r="E14" s="81"/>
      <c r="F14" s="36"/>
    </row>
    <row r="15" spans="1:11" x14ac:dyDescent="0.3">
      <c r="A15" s="163"/>
      <c r="B15" s="38" t="s">
        <v>48</v>
      </c>
      <c r="C15" s="43">
        <v>384.47</v>
      </c>
      <c r="D15" s="43">
        <v>12.563000000000001</v>
      </c>
      <c r="E15" s="81"/>
      <c r="F15" s="36"/>
    </row>
    <row r="16" spans="1:11" x14ac:dyDescent="0.3">
      <c r="A16" s="163"/>
      <c r="B16" s="38" t="s">
        <v>49</v>
      </c>
      <c r="C16" s="43">
        <v>152.09</v>
      </c>
      <c r="D16" s="43">
        <v>2.1749999999999998</v>
      </c>
      <c r="E16" s="81"/>
      <c r="F16" s="36"/>
    </row>
    <row r="17" spans="1:6" x14ac:dyDescent="0.3">
      <c r="A17" s="163"/>
      <c r="B17" s="38" t="s">
        <v>50</v>
      </c>
      <c r="C17" s="43">
        <v>47.07</v>
      </c>
      <c r="D17" s="43">
        <v>4.3479999999999999</v>
      </c>
      <c r="E17" s="81"/>
      <c r="F17" s="36"/>
    </row>
    <row r="18" spans="1:6" x14ac:dyDescent="0.3">
      <c r="A18" s="163"/>
      <c r="B18" s="38" t="s">
        <v>51</v>
      </c>
      <c r="C18" s="43">
        <v>5.75</v>
      </c>
      <c r="D18" s="43">
        <v>0.65400000000000003</v>
      </c>
      <c r="E18" s="81"/>
      <c r="F18" s="36"/>
    </row>
    <row r="19" spans="1:6" ht="28.8" x14ac:dyDescent="0.3">
      <c r="A19" s="164"/>
      <c r="B19" s="82" t="s">
        <v>139</v>
      </c>
      <c r="C19" s="43">
        <v>7557</v>
      </c>
      <c r="D19" s="27"/>
      <c r="E19" s="81"/>
      <c r="F19" s="36"/>
    </row>
    <row r="20" spans="1:6" ht="29.4" customHeight="1" x14ac:dyDescent="0.3">
      <c r="A20" s="165" t="s">
        <v>45</v>
      </c>
      <c r="B20" s="39" t="s">
        <v>47</v>
      </c>
      <c r="C20" s="44"/>
      <c r="D20" s="44"/>
      <c r="E20" s="81"/>
      <c r="F20" s="36"/>
    </row>
    <row r="21" spans="1:6" x14ac:dyDescent="0.3">
      <c r="A21" s="166"/>
      <c r="B21" s="39" t="s">
        <v>48</v>
      </c>
      <c r="C21" s="44"/>
      <c r="D21" s="44"/>
      <c r="E21" s="81"/>
      <c r="F21" s="36"/>
    </row>
    <row r="22" spans="1:6" x14ac:dyDescent="0.3">
      <c r="A22" s="166"/>
      <c r="B22" s="39" t="s">
        <v>49</v>
      </c>
      <c r="C22" s="44"/>
      <c r="D22" s="44"/>
      <c r="E22" s="81"/>
      <c r="F22" s="36"/>
    </row>
    <row r="23" spans="1:6" x14ac:dyDescent="0.3">
      <c r="A23" s="166"/>
      <c r="B23" s="39" t="s">
        <v>50</v>
      </c>
      <c r="C23" s="44"/>
      <c r="D23" s="44"/>
      <c r="E23" s="81"/>
      <c r="F23" s="36"/>
    </row>
    <row r="24" spans="1:6" x14ac:dyDescent="0.3">
      <c r="A24" s="166"/>
      <c r="B24" s="39" t="s">
        <v>51</v>
      </c>
      <c r="C24" s="44"/>
      <c r="D24" s="44"/>
      <c r="E24" s="81"/>
      <c r="F24" s="36"/>
    </row>
    <row r="25" spans="1:6" ht="28.8" x14ac:dyDescent="0.3">
      <c r="A25" s="167"/>
      <c r="B25" s="82" t="s">
        <v>139</v>
      </c>
      <c r="C25" s="44"/>
      <c r="D25" s="27"/>
    </row>
  </sheetData>
  <mergeCells count="6">
    <mergeCell ref="K8:K10"/>
    <mergeCell ref="B1:D1"/>
    <mergeCell ref="A3:D3"/>
    <mergeCell ref="A14:A19"/>
    <mergeCell ref="A20:A25"/>
    <mergeCell ref="B11:C11"/>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2" zoomScale="60" zoomScaleNormal="70" workbookViewId="0">
      <selection activeCell="E13" sqref="E13"/>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141</v>
      </c>
      <c r="B1" s="160" t="str">
        <f>Ūdenssaimniec_ESOŠS_VĒRTĒJUMS!B1</f>
        <v>SALDUS</v>
      </c>
      <c r="C1" s="161"/>
      <c r="D1" s="58"/>
    </row>
    <row r="2" spans="1:4" ht="21.75" customHeight="1" x14ac:dyDescent="0.3">
      <c r="A2" s="5"/>
      <c r="B2" s="6"/>
      <c r="C2" s="6"/>
    </row>
    <row r="3" spans="1:4" s="4" customFormat="1" ht="18" customHeight="1" x14ac:dyDescent="0.3">
      <c r="A3" s="143" t="s">
        <v>59</v>
      </c>
      <c r="B3" s="143"/>
      <c r="C3" s="143"/>
    </row>
    <row r="4" spans="1:4" s="47" customFormat="1" ht="30" customHeight="1" x14ac:dyDescent="0.3">
      <c r="A4" s="48" t="s">
        <v>57</v>
      </c>
      <c r="B4" s="49" t="s">
        <v>171</v>
      </c>
      <c r="C4" s="27"/>
    </row>
    <row r="5" spans="1:4" s="47" customFormat="1" ht="30" customHeight="1" x14ac:dyDescent="0.3">
      <c r="A5" s="48" t="s">
        <v>58</v>
      </c>
      <c r="B5" s="29">
        <v>3469413</v>
      </c>
      <c r="C5" s="27"/>
    </row>
    <row r="6" spans="1:4" s="47" customFormat="1" ht="48" customHeight="1" x14ac:dyDescent="0.3">
      <c r="A6" s="48" t="s">
        <v>102</v>
      </c>
      <c r="B6" s="63" t="s">
        <v>172</v>
      </c>
      <c r="C6" s="107" t="s">
        <v>173</v>
      </c>
    </row>
    <row r="7" spans="1:4" s="47" customFormat="1" ht="30" customHeight="1" x14ac:dyDescent="0.3">
      <c r="A7" s="48" t="s">
        <v>101</v>
      </c>
      <c r="B7" s="29">
        <v>83044</v>
      </c>
      <c r="C7" s="27"/>
      <c r="D7" s="46"/>
    </row>
    <row r="8" spans="1:4" s="47" customFormat="1" ht="28.8" x14ac:dyDescent="0.3">
      <c r="A8" s="48" t="s">
        <v>81</v>
      </c>
      <c r="B8" s="29">
        <v>100</v>
      </c>
      <c r="C8" s="27"/>
      <c r="D8" s="46"/>
    </row>
    <row r="9" spans="1:4" s="47" customFormat="1" x14ac:dyDescent="0.3">
      <c r="A9" s="52"/>
      <c r="B9" s="53"/>
      <c r="C9" s="53"/>
      <c r="D9" s="46"/>
    </row>
    <row r="10" spans="1:4" ht="29.4" customHeight="1" x14ac:dyDescent="0.3">
      <c r="A10" s="40" t="s">
        <v>54</v>
      </c>
      <c r="B10" s="87">
        <v>1.24</v>
      </c>
      <c r="C10" s="27"/>
      <c r="D10" s="45"/>
    </row>
    <row r="11" spans="1:4" x14ac:dyDescent="0.3">
      <c r="A11" s="21" t="s">
        <v>56</v>
      </c>
      <c r="B11" s="87">
        <v>0.59</v>
      </c>
      <c r="C11" s="33">
        <f>B11/B10</f>
        <v>0.47580645161290319</v>
      </c>
    </row>
    <row r="12" spans="1:4" x14ac:dyDescent="0.3">
      <c r="A12" s="21" t="s">
        <v>55</v>
      </c>
      <c r="B12" s="87">
        <v>0.65</v>
      </c>
      <c r="C12" s="28">
        <f>B12/B10</f>
        <v>0.52419354838709675</v>
      </c>
    </row>
    <row r="13" spans="1:4" ht="43.2" x14ac:dyDescent="0.3">
      <c r="A13" s="50" t="s">
        <v>140</v>
      </c>
      <c r="B13" s="87">
        <v>6.85</v>
      </c>
      <c r="C13" s="107" t="s">
        <v>174</v>
      </c>
    </row>
    <row r="14" spans="1:4" x14ac:dyDescent="0.3">
      <c r="A14" s="50" t="s">
        <v>103</v>
      </c>
      <c r="B14" s="29">
        <v>341770</v>
      </c>
      <c r="C14" s="27"/>
    </row>
    <row r="15" spans="1:4" x14ac:dyDescent="0.3">
      <c r="A15" s="67" t="s">
        <v>104</v>
      </c>
      <c r="B15" s="32">
        <v>371327</v>
      </c>
      <c r="C15" s="27"/>
    </row>
    <row r="16" spans="1:4" ht="41.4" x14ac:dyDescent="0.3">
      <c r="A16" s="65" t="s">
        <v>63</v>
      </c>
      <c r="B16" s="95" t="s">
        <v>175</v>
      </c>
      <c r="C16" s="66"/>
      <c r="D16" s="45"/>
    </row>
    <row r="17" spans="1:4" ht="55.2" x14ac:dyDescent="0.3">
      <c r="A17" s="65" t="s">
        <v>24</v>
      </c>
      <c r="B17" s="95" t="s">
        <v>176</v>
      </c>
      <c r="C17" s="66"/>
    </row>
    <row r="18" spans="1:4" ht="28.8" x14ac:dyDescent="0.3">
      <c r="A18" s="65" t="s">
        <v>87</v>
      </c>
      <c r="B18" s="44" t="s">
        <v>177</v>
      </c>
      <c r="C18" s="66"/>
      <c r="D18" s="58"/>
    </row>
    <row r="19" spans="1:4" ht="15.6" customHeight="1" x14ac:dyDescent="0.3">
      <c r="A19" s="170" t="s">
        <v>60</v>
      </c>
      <c r="B19" s="171"/>
      <c r="C19" s="170"/>
    </row>
    <row r="20" spans="1:4" x14ac:dyDescent="0.3">
      <c r="A20" s="40" t="s">
        <v>61</v>
      </c>
      <c r="B20" s="87">
        <v>0.92</v>
      </c>
      <c r="C20" s="27"/>
    </row>
    <row r="21" spans="1:4" x14ac:dyDescent="0.3">
      <c r="A21" s="50" t="s">
        <v>105</v>
      </c>
      <c r="B21" s="29">
        <v>322100</v>
      </c>
      <c r="C21" s="27"/>
    </row>
    <row r="22" spans="1:4" x14ac:dyDescent="0.3">
      <c r="A22" s="50" t="s">
        <v>106</v>
      </c>
      <c r="B22" s="29">
        <v>294730</v>
      </c>
      <c r="C22" s="27"/>
    </row>
    <row r="23" spans="1:4" ht="28.8" x14ac:dyDescent="0.3">
      <c r="A23" s="51" t="s">
        <v>62</v>
      </c>
      <c r="B23" s="63" t="s">
        <v>178</v>
      </c>
      <c r="C23" s="27"/>
    </row>
    <row r="24" spans="1:4" ht="55.2" x14ac:dyDescent="0.3">
      <c r="A24" s="51" t="s">
        <v>24</v>
      </c>
      <c r="B24" s="95" t="s">
        <v>176</v>
      </c>
      <c r="C24" s="27"/>
    </row>
    <row r="25" spans="1:4" ht="28.8" x14ac:dyDescent="0.3">
      <c r="A25" s="51" t="s">
        <v>64</v>
      </c>
      <c r="B25" s="44" t="s">
        <v>177</v>
      </c>
      <c r="C25" s="27"/>
    </row>
    <row r="26" spans="1:4" x14ac:dyDescent="0.3">
      <c r="A26" s="58"/>
    </row>
  </sheetData>
  <mergeCells count="3">
    <mergeCell ref="B1:C1"/>
    <mergeCell ref="A3:C3"/>
    <mergeCell ref="A19:C19"/>
  </mergeCells>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3</vt:i4>
      </vt:variant>
    </vt:vector>
  </HeadingPairs>
  <TitlesOfParts>
    <vt:vector size="8" baseType="lpstr">
      <vt:lpstr>Investiciju_plans_POST2020</vt:lpstr>
      <vt:lpstr>Par aglo. un dec.kan.</vt:lpstr>
      <vt:lpstr>Ūdenssaimniec_ESOŠS_VĒRTĒJUMS</vt:lpstr>
      <vt:lpstr>NAI_esošais_vērtējums</vt:lpstr>
      <vt:lpstr>Ekonomiskais_novērtējums</vt:lpstr>
      <vt:lpstr>Investiciju_plans_POST2020!Drukas_apgabals</vt:lpstr>
      <vt:lpstr>'Par aglo. un dec.kan.'!Drukas_apgabals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2020-03-23T10:04:55Z</dcterms:modified>
</cp:coreProperties>
</file>